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maeveholler/Dropbox (World)/World Coffee Research/1 Research/6 TECH TRANSFER/1 Nursery Development Program/Program Products/Profitable Business Guide/Excel Spreadsheets/EN/"/>
    </mc:Choice>
  </mc:AlternateContent>
  <xr:revisionPtr revIDLastSave="0" documentId="13_ncr:1_{6ACA299F-BC1C-8B44-8AC2-0A73CAFC8B00}" xr6:coauthVersionLast="47" xr6:coauthVersionMax="47" xr10:uidLastSave="{00000000-0000-0000-0000-000000000000}"/>
  <bookViews>
    <workbookView xWindow="0" yWindow="500" windowWidth="22280" windowHeight="24700" xr2:uid="{CB6AAE2E-0D27-4040-A033-79645608AD11}"/>
  </bookViews>
  <sheets>
    <sheet name="Introduction" sheetId="2" r:id="rId1"/>
    <sheet name="Table 5 Cash Flow-Analysis" sheetId="4" r:id="rId2"/>
    <sheet name="Cashflow-Analysis Example"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9" i="4" l="1"/>
  <c r="C98" i="4"/>
  <c r="C99" i="5"/>
  <c r="C98" i="5"/>
  <c r="C97" i="5"/>
  <c r="C97" i="4"/>
  <c r="E24" i="5"/>
  <c r="E29" i="5" s="1"/>
  <c r="F24" i="5"/>
  <c r="F29" i="5" s="1"/>
  <c r="G24" i="5"/>
  <c r="G29" i="5" s="1"/>
  <c r="H24" i="5"/>
  <c r="H29" i="5" s="1"/>
  <c r="D24" i="5"/>
  <c r="C83" i="5"/>
  <c r="H67" i="5"/>
  <c r="G67" i="5"/>
  <c r="F67" i="5"/>
  <c r="E67" i="5"/>
  <c r="D67" i="5"/>
  <c r="H55" i="5"/>
  <c r="G55" i="5"/>
  <c r="F55" i="5"/>
  <c r="E55" i="5"/>
  <c r="D55" i="5"/>
  <c r="H42" i="5"/>
  <c r="G42" i="5"/>
  <c r="F42" i="5"/>
  <c r="E42" i="5"/>
  <c r="D42" i="5"/>
  <c r="D29" i="5"/>
  <c r="H59" i="5" l="1"/>
  <c r="H62" i="5" s="1"/>
  <c r="D57" i="5"/>
  <c r="D59" i="5" s="1"/>
  <c r="D62" i="5" s="1"/>
  <c r="D64" i="5" s="1"/>
  <c r="D65" i="5" s="1"/>
  <c r="D68" i="5" s="1"/>
  <c r="D83" i="5" s="1"/>
  <c r="E57" i="5"/>
  <c r="E59" i="5" s="1"/>
  <c r="E62" i="5" s="1"/>
  <c r="F57" i="5"/>
  <c r="H57" i="5"/>
  <c r="G57" i="5"/>
  <c r="C84" i="5"/>
  <c r="E64" i="5" l="1"/>
  <c r="E65" i="5" s="1"/>
  <c r="E68" i="5" s="1"/>
  <c r="E83" i="5" s="1"/>
  <c r="F59" i="5"/>
  <c r="F62" i="5" s="1"/>
  <c r="F64" i="5" s="1"/>
  <c r="F65" i="5" s="1"/>
  <c r="F68" i="5" s="1"/>
  <c r="F83" i="5" s="1"/>
  <c r="G59" i="5"/>
  <c r="G62" i="5" s="1"/>
  <c r="G64" i="5" s="1"/>
  <c r="G65" i="5" s="1"/>
  <c r="G68" i="5" s="1"/>
  <c r="G83" i="5" s="1"/>
  <c r="H64" i="5"/>
  <c r="H65" i="5" s="1"/>
  <c r="H68" i="5" s="1"/>
  <c r="H83" i="5" s="1"/>
  <c r="D84" i="5"/>
  <c r="E84" i="5" s="1"/>
  <c r="E67" i="4"/>
  <c r="F67" i="4"/>
  <c r="G67" i="4"/>
  <c r="H67" i="4"/>
  <c r="D67" i="4"/>
  <c r="C83" i="4"/>
  <c r="C84" i="4" s="1"/>
  <c r="F29" i="4"/>
  <c r="E29" i="4"/>
  <c r="H29" i="4"/>
  <c r="D29" i="4"/>
  <c r="D55" i="4"/>
  <c r="H55" i="4"/>
  <c r="G55" i="4"/>
  <c r="F55" i="4"/>
  <c r="E55" i="4"/>
  <c r="E42" i="4"/>
  <c r="D42" i="4"/>
  <c r="H42" i="4"/>
  <c r="G42" i="4"/>
  <c r="F42" i="4"/>
  <c r="G29" i="4"/>
  <c r="C93" i="5" l="1"/>
  <c r="C91" i="5"/>
  <c r="C92" i="5"/>
  <c r="F59" i="4"/>
  <c r="F62" i="4" s="1"/>
  <c r="F84" i="5"/>
  <c r="G84" i="5" s="1"/>
  <c r="H84" i="5" s="1"/>
  <c r="D57" i="4"/>
  <c r="D59" i="4" s="1"/>
  <c r="D62" i="4" s="1"/>
  <c r="G57" i="4"/>
  <c r="G59" i="4" s="1"/>
  <c r="G62" i="4" s="1"/>
  <c r="H57" i="4"/>
  <c r="H59" i="4" s="1"/>
  <c r="H62" i="4" s="1"/>
  <c r="F57" i="4"/>
  <c r="E57" i="4"/>
  <c r="E59" i="4" s="1"/>
  <c r="E62" i="4" s="1"/>
  <c r="G64" i="4" l="1"/>
  <c r="G65" i="4" s="1"/>
  <c r="G68" i="4" s="1"/>
  <c r="G83" i="4" s="1"/>
  <c r="H64" i="4"/>
  <c r="H65" i="4" s="1"/>
  <c r="H68" i="4" s="1"/>
  <c r="H83" i="4" s="1"/>
  <c r="E64" i="4"/>
  <c r="E65" i="4" s="1"/>
  <c r="E68" i="4" s="1"/>
  <c r="E83" i="4" s="1"/>
  <c r="F64" i="4"/>
  <c r="F65" i="4" s="1"/>
  <c r="F68" i="4" s="1"/>
  <c r="F83" i="4" s="1"/>
  <c r="D64" i="4"/>
  <c r="D65" i="4" s="1"/>
  <c r="D68" i="4" s="1"/>
  <c r="D83" i="4" s="1"/>
  <c r="D84" i="4" l="1"/>
  <c r="E84" i="4" s="1"/>
  <c r="F84" i="4" s="1"/>
  <c r="G84" i="4" s="1"/>
  <c r="H84" i="4" s="1"/>
  <c r="C92" i="4"/>
  <c r="C91" i="4"/>
  <c r="C93" i="4"/>
</calcChain>
</file>

<file path=xl/sharedStrings.xml><?xml version="1.0" encoding="utf-8"?>
<sst xmlns="http://schemas.openxmlformats.org/spreadsheetml/2006/main" count="147" uniqueCount="75">
  <si>
    <t>VAN</t>
  </si>
  <si>
    <t>TIR</t>
  </si>
  <si>
    <t>R B/C</t>
  </si>
  <si>
    <t>Business name</t>
  </si>
  <si>
    <t>Tax percentage according to country:</t>
  </si>
  <si>
    <t>Tax percentage according to country</t>
  </si>
  <si>
    <t>Category</t>
  </si>
  <si>
    <t>Year 0</t>
  </si>
  <si>
    <t xml:space="preserve">Year 1 </t>
  </si>
  <si>
    <t>Year 2</t>
  </si>
  <si>
    <t>Year 3</t>
  </si>
  <si>
    <t>Year 4</t>
  </si>
  <si>
    <t>Year 5</t>
  </si>
  <si>
    <t>INCOME</t>
  </si>
  <si>
    <t>Product A</t>
  </si>
  <si>
    <t>Product B</t>
  </si>
  <si>
    <t>Product C</t>
  </si>
  <si>
    <t>Product D</t>
  </si>
  <si>
    <t>Other income</t>
  </si>
  <si>
    <t>Total Operating Income</t>
  </si>
  <si>
    <t>COSTS</t>
  </si>
  <si>
    <t>Fixed cost</t>
  </si>
  <si>
    <t>Wages</t>
  </si>
  <si>
    <t>Publicity and promotion</t>
  </si>
  <si>
    <t>Office supplies</t>
  </si>
  <si>
    <t>Services (water, electricity, internet)</t>
  </si>
  <si>
    <t>Rent</t>
  </si>
  <si>
    <t>Legal expenses</t>
  </si>
  <si>
    <t>Other</t>
  </si>
  <si>
    <t>Total fixed costs</t>
  </si>
  <si>
    <t>Variable costs</t>
  </si>
  <si>
    <t>Raw material</t>
  </si>
  <si>
    <t>Supplies</t>
  </si>
  <si>
    <t>Personal protection equipment</t>
  </si>
  <si>
    <t>minor utensils</t>
  </si>
  <si>
    <t>Salaries and social charges</t>
  </si>
  <si>
    <t>bags</t>
  </si>
  <si>
    <t>Total variable costs</t>
  </si>
  <si>
    <t>Total costs</t>
  </si>
  <si>
    <t>Operating income</t>
  </si>
  <si>
    <t>Non-disbursable costs (depreciation and/or amortization)</t>
  </si>
  <si>
    <t>Profit before tax</t>
  </si>
  <si>
    <t>Income tax (%)</t>
  </si>
  <si>
    <t>Profit after tax</t>
  </si>
  <si>
    <t>Plus non-disbursable expenses</t>
  </si>
  <si>
    <t>Operation Flow</t>
  </si>
  <si>
    <t>INVESTMENTS</t>
  </si>
  <si>
    <t>Ground</t>
  </si>
  <si>
    <t>Machinery</t>
  </si>
  <si>
    <t>Team</t>
  </si>
  <si>
    <t>stainless steel tables</t>
  </si>
  <si>
    <t>Thermometer</t>
  </si>
  <si>
    <t>Moisture meter</t>
  </si>
  <si>
    <t>Dryer</t>
  </si>
  <si>
    <t>Office team</t>
  </si>
  <si>
    <t>CASH FLOW</t>
  </si>
  <si>
    <t>ACCUMULATED CASH FLOW</t>
  </si>
  <si>
    <t>Analysis of profitability indicators</t>
  </si>
  <si>
    <t>Discount rate</t>
  </si>
  <si>
    <t>Net Present Value (VAN)</t>
  </si>
  <si>
    <t>Internal Rate of Return (IRR)</t>
  </si>
  <si>
    <t>B/C Ratio</t>
  </si>
  <si>
    <t>Enter the % that the investor wishes to obtain, you can also use the discount rate published by the central bank for the type of business that is being evaluated</t>
  </si>
  <si>
    <t>Results analysis</t>
  </si>
  <si>
    <t>Production of 50,000 coffee seedlings</t>
  </si>
  <si>
    <t>Sale of seedlings</t>
  </si>
  <si>
    <t>Product of</t>
  </si>
  <si>
    <t>Total operating income</t>
  </si>
  <si>
    <t>Staff</t>
  </si>
  <si>
    <t>Operating profit</t>
  </si>
  <si>
    <t>Machinery and equipment</t>
  </si>
  <si>
    <t>working capital</t>
  </si>
  <si>
    <t>Physical work</t>
  </si>
  <si>
    <t>Net Present Value (NPV)</t>
  </si>
  <si>
    <t>B/C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</si>
</sst>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540A]* #,##0.00_ ;_-[$$-540A]* \-#,##0.00\ ;_-[$$-540A]* &quot;-&quot;??_ ;_-@_ "/>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FFFFFF"/>
      <name val="Calibri"/>
      <family val="2"/>
      <scheme val="minor"/>
    </font>
    <font>
      <i/>
      <u/>
      <sz val="11"/>
      <color theme="1"/>
      <name val="Calibri"/>
      <family val="2"/>
      <scheme val="minor"/>
    </font>
    <font>
      <sz val="11"/>
      <name val="Calibri"/>
      <family val="2"/>
      <scheme val="minor"/>
    </font>
    <font>
      <b/>
      <i/>
      <sz val="11"/>
      <color theme="1"/>
      <name val="Calibri"/>
      <family val="2"/>
      <scheme val="minor"/>
    </font>
    <font>
      <b/>
      <sz val="16"/>
      <color theme="0"/>
      <name val="Calibri"/>
      <family val="2"/>
      <scheme val="minor"/>
    </font>
  </fonts>
  <fills count="8">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0070C0"/>
        <bgColor indexed="64"/>
      </patternFill>
    </fill>
    <fill>
      <patternFill patternType="solid">
        <fgColor theme="7"/>
        <bgColor indexed="64"/>
      </patternFill>
    </fill>
  </fills>
  <borders count="28">
    <border>
      <left/>
      <right/>
      <top/>
      <bottom/>
      <diagonal/>
    </border>
    <border>
      <left/>
      <right style="thin">
        <color theme="0" tint="-0.34998626667073579"/>
      </right>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theme="0" tint="-0.34998626667073579"/>
      </bottom>
      <diagonal/>
    </border>
    <border>
      <left/>
      <right style="medium">
        <color indexed="64"/>
      </right>
      <top style="thin">
        <color theme="0" tint="-0.34998626667073579"/>
      </top>
      <bottom/>
      <diagonal/>
    </border>
    <border>
      <left style="medium">
        <color indexed="64"/>
      </left>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3" fontId="6" fillId="5" borderId="3" xfId="0" applyNumberFormat="1" applyFont="1" applyFill="1" applyBorder="1" applyProtection="1">
      <protection locked="0"/>
    </xf>
    <xf numFmtId="3" fontId="6" fillId="5" borderId="1" xfId="0" applyNumberFormat="1" applyFont="1" applyFill="1" applyBorder="1" applyProtection="1">
      <protection locked="0"/>
    </xf>
    <xf numFmtId="3" fontId="6" fillId="5" borderId="4" xfId="0" applyNumberFormat="1" applyFont="1" applyFill="1" applyBorder="1" applyProtection="1">
      <protection locked="0"/>
    </xf>
    <xf numFmtId="3" fontId="6" fillId="3" borderId="5" xfId="0" applyNumberFormat="1" applyFont="1" applyFill="1" applyBorder="1"/>
    <xf numFmtId="3" fontId="6" fillId="5" borderId="2" xfId="0" applyNumberFormat="1" applyFont="1" applyFill="1" applyBorder="1" applyProtection="1">
      <protection locked="0"/>
    </xf>
    <xf numFmtId="3" fontId="0" fillId="3" borderId="1" xfId="0" applyNumberFormat="1" applyFill="1" applyBorder="1"/>
    <xf numFmtId="3" fontId="0" fillId="3" borderId="7" xfId="0" applyNumberFormat="1" applyFill="1" applyBorder="1"/>
    <xf numFmtId="3" fontId="3" fillId="3" borderId="5" xfId="0" applyNumberFormat="1" applyFont="1" applyFill="1" applyBorder="1"/>
    <xf numFmtId="3" fontId="3" fillId="3" borderId="0" xfId="0" applyNumberFormat="1" applyFont="1" applyFill="1" applyBorder="1"/>
    <xf numFmtId="3" fontId="3" fillId="3" borderId="6" xfId="0" applyNumberFormat="1" applyFont="1" applyFill="1" applyBorder="1"/>
    <xf numFmtId="3" fontId="6" fillId="3" borderId="3" xfId="0" applyNumberFormat="1" applyFont="1" applyFill="1" applyBorder="1" applyProtection="1">
      <protection locked="0"/>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0" fillId="0" borderId="11" xfId="0" applyBorder="1"/>
    <xf numFmtId="0" fontId="0" fillId="0" borderId="0" xfId="0" applyBorder="1"/>
    <xf numFmtId="0" fontId="0" fillId="0" borderId="12" xfId="0" applyBorder="1"/>
    <xf numFmtId="0" fontId="5" fillId="3" borderId="11" xfId="0" applyFont="1" applyFill="1" applyBorder="1"/>
    <xf numFmtId="3" fontId="0" fillId="3" borderId="0" xfId="0" applyNumberFormat="1" applyFill="1" applyBorder="1" applyProtection="1">
      <protection locked="0"/>
    </xf>
    <xf numFmtId="3" fontId="6" fillId="3" borderId="13" xfId="0" applyNumberFormat="1" applyFont="1" applyFill="1" applyBorder="1"/>
    <xf numFmtId="3" fontId="6" fillId="3" borderId="0" xfId="0" applyNumberFormat="1" applyFont="1" applyFill="1" applyBorder="1"/>
    <xf numFmtId="3" fontId="6" fillId="3" borderId="12" xfId="0" applyNumberFormat="1" applyFont="1" applyFill="1" applyBorder="1"/>
    <xf numFmtId="0" fontId="0" fillId="4" borderId="11" xfId="0" applyFill="1" applyBorder="1" applyProtection="1">
      <protection locked="0"/>
    </xf>
    <xf numFmtId="3" fontId="6" fillId="5" borderId="14" xfId="0" applyNumberFormat="1" applyFont="1" applyFill="1" applyBorder="1" applyProtection="1">
      <protection locked="0"/>
    </xf>
    <xf numFmtId="3" fontId="0" fillId="3" borderId="0" xfId="0" applyNumberFormat="1" applyFill="1" applyBorder="1"/>
    <xf numFmtId="0" fontId="3" fillId="3" borderId="15" xfId="0" applyFont="1" applyFill="1" applyBorder="1"/>
    <xf numFmtId="3" fontId="3" fillId="3" borderId="13" xfId="0" applyNumberFormat="1" applyFont="1" applyFill="1" applyBorder="1"/>
    <xf numFmtId="0" fontId="3" fillId="3" borderId="11" xfId="0" applyFont="1" applyFill="1" applyBorder="1"/>
    <xf numFmtId="3" fontId="3" fillId="3" borderId="12" xfId="0" applyNumberFormat="1" applyFont="1" applyFill="1" applyBorder="1"/>
    <xf numFmtId="3" fontId="0" fillId="3" borderId="12" xfId="0" applyNumberFormat="1" applyFill="1" applyBorder="1"/>
    <xf numFmtId="0" fontId="7" fillId="3" borderId="11" xfId="0" applyFont="1" applyFill="1" applyBorder="1"/>
    <xf numFmtId="3" fontId="6" fillId="5" borderId="16" xfId="0" applyNumberFormat="1" applyFont="1" applyFill="1" applyBorder="1" applyProtection="1">
      <protection locked="0"/>
    </xf>
    <xf numFmtId="0" fontId="3" fillId="3" borderId="17" xfId="0" applyFont="1" applyFill="1" applyBorder="1"/>
    <xf numFmtId="3" fontId="3" fillId="3" borderId="18" xfId="0" applyNumberFormat="1" applyFont="1" applyFill="1" applyBorder="1"/>
    <xf numFmtId="0" fontId="3" fillId="3" borderId="17" xfId="0" applyFont="1" applyFill="1" applyBorder="1" applyAlignment="1">
      <alignment horizontal="left"/>
    </xf>
    <xf numFmtId="0" fontId="3" fillId="3" borderId="11" xfId="0" applyFont="1" applyFill="1" applyBorder="1" applyAlignment="1">
      <alignment horizontal="left"/>
    </xf>
    <xf numFmtId="0" fontId="0" fillId="4" borderId="11" xfId="0" applyFill="1" applyBorder="1" applyAlignment="1" applyProtection="1">
      <alignment wrapText="1"/>
      <protection locked="0"/>
    </xf>
    <xf numFmtId="3" fontId="6" fillId="3" borderId="16" xfId="0" applyNumberFormat="1" applyFont="1" applyFill="1" applyBorder="1" applyProtection="1">
      <protection locked="0"/>
    </xf>
    <xf numFmtId="0" fontId="5" fillId="0" borderId="11" xfId="0" applyFont="1" applyBorder="1"/>
    <xf numFmtId="0" fontId="0" fillId="3" borderId="19" xfId="0" applyFill="1" applyBorder="1" applyAlignment="1">
      <alignment horizontal="left"/>
    </xf>
    <xf numFmtId="3" fontId="0" fillId="3" borderId="20" xfId="0" applyNumberFormat="1" applyFill="1" applyBorder="1"/>
    <xf numFmtId="0" fontId="0" fillId="3" borderId="21" xfId="0" applyFill="1" applyBorder="1"/>
    <xf numFmtId="3" fontId="3" fillId="3" borderId="22" xfId="0" applyNumberFormat="1" applyFont="1" applyFill="1" applyBorder="1"/>
    <xf numFmtId="3" fontId="3" fillId="3" borderId="23" xfId="0" applyNumberFormat="1" applyFont="1" applyFill="1" applyBorder="1"/>
    <xf numFmtId="0" fontId="0" fillId="0" borderId="0" xfId="0" applyAlignment="1">
      <alignment vertical="center"/>
    </xf>
    <xf numFmtId="0" fontId="0" fillId="0" borderId="24" xfId="0" applyBorder="1"/>
    <xf numFmtId="9" fontId="6" fillId="5" borderId="24" xfId="1" applyFont="1" applyFill="1" applyBorder="1" applyProtection="1">
      <protection locked="0"/>
    </xf>
    <xf numFmtId="3" fontId="0" fillId="6" borderId="24" xfId="0" applyNumberFormat="1" applyFill="1" applyBorder="1"/>
    <xf numFmtId="9" fontId="0" fillId="6" borderId="24" xfId="1" applyFont="1" applyFill="1" applyBorder="1"/>
    <xf numFmtId="0" fontId="0" fillId="6" borderId="24" xfId="0" applyFill="1" applyBorder="1"/>
    <xf numFmtId="0" fontId="2" fillId="2" borderId="24" xfId="0" applyFont="1" applyFill="1" applyBorder="1" applyAlignment="1">
      <alignment wrapText="1"/>
    </xf>
    <xf numFmtId="0" fontId="0" fillId="0" borderId="0" xfId="0" applyAlignment="1">
      <alignment horizontal="center" vertical="center"/>
    </xf>
    <xf numFmtId="0" fontId="7" fillId="0" borderId="0" xfId="0" applyFont="1" applyAlignment="1">
      <alignment horizontal="center" vertical="center"/>
    </xf>
    <xf numFmtId="9" fontId="0" fillId="7" borderId="24" xfId="1" applyFont="1" applyFill="1" applyBorder="1" applyAlignment="1"/>
    <xf numFmtId="164" fontId="6" fillId="5" borderId="2" xfId="0" applyNumberFormat="1" applyFont="1" applyFill="1" applyBorder="1" applyProtection="1">
      <protection locked="0"/>
    </xf>
    <xf numFmtId="164" fontId="6" fillId="5" borderId="14" xfId="0" applyNumberFormat="1" applyFont="1" applyFill="1" applyBorder="1" applyProtection="1">
      <protection locked="0"/>
    </xf>
    <xf numFmtId="164" fontId="3" fillId="3" borderId="5" xfId="0" applyNumberFormat="1" applyFont="1" applyFill="1" applyBorder="1"/>
    <xf numFmtId="164" fontId="3" fillId="3" borderId="13" xfId="0" applyNumberFormat="1" applyFont="1" applyFill="1" applyBorder="1"/>
    <xf numFmtId="164" fontId="3" fillId="3" borderId="0" xfId="0" applyNumberFormat="1" applyFont="1" applyFill="1" applyBorder="1"/>
    <xf numFmtId="164" fontId="3" fillId="3" borderId="12" xfId="0" applyNumberFormat="1" applyFont="1" applyFill="1" applyBorder="1"/>
    <xf numFmtId="164" fontId="0" fillId="3" borderId="0" xfId="0" applyNumberFormat="1" applyFill="1" applyBorder="1"/>
    <xf numFmtId="164" fontId="0" fillId="3" borderId="12" xfId="0" applyNumberFormat="1" applyFill="1" applyBorder="1"/>
    <xf numFmtId="164" fontId="6" fillId="5" borderId="3" xfId="0" applyNumberFormat="1" applyFont="1" applyFill="1" applyBorder="1" applyProtection="1">
      <protection locked="0"/>
    </xf>
    <xf numFmtId="164" fontId="6" fillId="5" borderId="16" xfId="0" applyNumberFormat="1" applyFont="1" applyFill="1" applyBorder="1" applyProtection="1">
      <protection locked="0"/>
    </xf>
    <xf numFmtId="164" fontId="3" fillId="3" borderId="6" xfId="0" applyNumberFormat="1" applyFont="1" applyFill="1" applyBorder="1"/>
    <xf numFmtId="164" fontId="3" fillId="3" borderId="18" xfId="0" applyNumberFormat="1" applyFont="1" applyFill="1" applyBorder="1"/>
    <xf numFmtId="164" fontId="6" fillId="3" borderId="3" xfId="0" applyNumberFormat="1" applyFont="1" applyFill="1" applyBorder="1" applyProtection="1">
      <protection locked="0"/>
    </xf>
    <xf numFmtId="164" fontId="6" fillId="3" borderId="16" xfId="0" applyNumberFormat="1" applyFont="1" applyFill="1" applyBorder="1" applyProtection="1">
      <protection locked="0"/>
    </xf>
    <xf numFmtId="164" fontId="0" fillId="0" borderId="0" xfId="0" applyNumberFormat="1" applyBorder="1"/>
    <xf numFmtId="164" fontId="0" fillId="0" borderId="12" xfId="0" applyNumberFormat="1" applyBorder="1"/>
    <xf numFmtId="164" fontId="0" fillId="3" borderId="7" xfId="0" applyNumberFormat="1" applyFill="1" applyBorder="1"/>
    <xf numFmtId="164" fontId="0" fillId="3" borderId="20" xfId="0" applyNumberFormat="1" applyFill="1" applyBorder="1"/>
    <xf numFmtId="164" fontId="3" fillId="3" borderId="22" xfId="0" applyNumberFormat="1" applyFont="1" applyFill="1" applyBorder="1"/>
    <xf numFmtId="164" fontId="3" fillId="3" borderId="23" xfId="0" applyNumberFormat="1" applyFont="1" applyFill="1" applyBorder="1"/>
    <xf numFmtId="164" fontId="6" fillId="5" borderId="1" xfId="0" applyNumberFormat="1" applyFont="1" applyFill="1" applyBorder="1" applyProtection="1">
      <protection locked="0"/>
    </xf>
    <xf numFmtId="164" fontId="6" fillId="5" borderId="4" xfId="0" applyNumberFormat="1" applyFont="1" applyFill="1" applyBorder="1" applyProtection="1">
      <protection locked="0"/>
    </xf>
    <xf numFmtId="0" fontId="0" fillId="0" borderId="24" xfId="0" applyBorder="1" applyAlignment="1">
      <alignment horizontal="center"/>
    </xf>
    <xf numFmtId="3" fontId="0" fillId="6" borderId="24" xfId="0" applyNumberFormat="1" applyFill="1" applyBorder="1" applyAlignment="1">
      <alignment horizontal="center"/>
    </xf>
    <xf numFmtId="0" fontId="8" fillId="2" borderId="0" xfId="0" applyFont="1" applyFill="1" applyAlignment="1">
      <alignment horizontal="center" vertic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xdr:colOff>
      <xdr:row>19</xdr:row>
      <xdr:rowOff>11906</xdr:rowOff>
    </xdr:from>
    <xdr:to>
      <xdr:col>13</xdr:col>
      <xdr:colOff>485774</xdr:colOff>
      <xdr:row>44</xdr:row>
      <xdr:rowOff>171449</xdr:rowOff>
    </xdr:to>
    <xdr:sp macro="" textlink="">
      <xdr:nvSpPr>
        <xdr:cNvPr id="2" name="Rectángulo: esquinas redondeadas 1">
          <a:extLst>
            <a:ext uri="{FF2B5EF4-FFF2-40B4-BE49-F238E27FC236}">
              <a16:creationId xmlns:a16="http://schemas.microsoft.com/office/drawing/2014/main" id="{E224D23B-A3BE-4AF1-905F-D58F08FF9037}"/>
            </a:ext>
          </a:extLst>
        </xdr:cNvPr>
        <xdr:cNvSpPr/>
      </xdr:nvSpPr>
      <xdr:spPr>
        <a:xfrm>
          <a:off x="785812" y="3631406"/>
          <a:ext cx="9605962" cy="4922043"/>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800" b="0">
              <a:solidFill>
                <a:schemeClr val="lt1"/>
              </a:solidFill>
              <a:effectLst/>
              <a:latin typeface="+mn-lt"/>
              <a:ea typeface="+mn-ea"/>
              <a:cs typeface="+mn-cs"/>
            </a:rPr>
            <a:t>Module 3: "Managing the business"</a:t>
          </a:r>
        </a:p>
        <a:p>
          <a:pPr marL="0" indent="0" algn="ctr"/>
          <a:endParaRPr lang="es-US" sz="1800" b="0">
            <a:solidFill>
              <a:schemeClr val="lt1"/>
            </a:solidFill>
            <a:effectLst/>
            <a:latin typeface="+mn-lt"/>
            <a:ea typeface="+mn-ea"/>
            <a:cs typeface="+mn-cs"/>
          </a:endParaRPr>
        </a:p>
        <a:p>
          <a:pPr marL="0" indent="0" algn="ctr"/>
          <a:endParaRPr lang="es-US" sz="1800" b="0">
            <a:solidFill>
              <a:schemeClr val="lt1"/>
            </a:solidFill>
            <a:effectLst/>
            <a:latin typeface="+mn-lt"/>
            <a:ea typeface="+mn-ea"/>
            <a:cs typeface="+mn-cs"/>
          </a:endParaRPr>
        </a:p>
        <a:p>
          <a:pPr marL="0" indent="0" algn="ctr"/>
          <a:r>
            <a:rPr lang="es-US" sz="1800" b="0">
              <a:solidFill>
                <a:schemeClr val="lt1"/>
              </a:solidFill>
              <a:effectLst/>
              <a:latin typeface="+mn-lt"/>
              <a:ea typeface="+mn-ea"/>
              <a:cs typeface="+mn-cs"/>
            </a:rPr>
            <a:t>The objective of this tool is to guide the user so that they can develop the steps seen in the second part of module 3, so that they can use the matrices and adapt them to the size of their company and production requirements. It should be noted that each matrix has its respective information on its use.</a:t>
          </a:r>
        </a:p>
        <a:p>
          <a:pPr marL="0" indent="0" algn="ctr"/>
          <a:endParaRPr lang="es-US" sz="1800" b="0">
            <a:solidFill>
              <a:schemeClr val="lt1"/>
            </a:solidFill>
            <a:effectLst/>
            <a:latin typeface="+mn-lt"/>
            <a:ea typeface="+mn-ea"/>
            <a:cs typeface="+mn-cs"/>
          </a:endParaRPr>
        </a:p>
        <a:p>
          <a:pPr marL="0" indent="0" algn="ctr"/>
          <a:r>
            <a:rPr lang="es-US" sz="1800" b="0">
              <a:solidFill>
                <a:schemeClr val="lt1"/>
              </a:solidFill>
              <a:effectLst/>
              <a:latin typeface="+mn-lt"/>
              <a:ea typeface="+mn-ea"/>
              <a:cs typeface="+mn-cs"/>
            </a:rPr>
            <a:t>This document analyzes:</a:t>
          </a:r>
        </a:p>
        <a:p>
          <a:pPr marL="0" indent="0" algn="ctr"/>
          <a:endParaRPr lang="es-US" sz="1800" b="0">
            <a:solidFill>
              <a:schemeClr val="lt1"/>
            </a:solidFill>
            <a:effectLst/>
            <a:latin typeface="+mn-lt"/>
            <a:ea typeface="+mn-ea"/>
            <a:cs typeface="+mn-cs"/>
          </a:endParaRPr>
        </a:p>
        <a:p>
          <a:pPr marL="0" indent="0" algn="ctr"/>
          <a:r>
            <a:rPr lang="es-US" sz="1800" b="0">
              <a:solidFill>
                <a:schemeClr val="lt1"/>
              </a:solidFill>
              <a:effectLst/>
              <a:latin typeface="+mn-lt"/>
              <a:ea typeface="+mn-ea"/>
              <a:cs typeface="+mn-cs"/>
            </a:rPr>
            <a:t>1. Cash Flow </a:t>
          </a:r>
        </a:p>
        <a:p>
          <a:pPr marL="0" indent="0" algn="ctr"/>
          <a:r>
            <a:rPr lang="es-US" sz="1800" b="0">
              <a:solidFill>
                <a:schemeClr val="lt1"/>
              </a:solidFill>
              <a:effectLst/>
              <a:latin typeface="+mn-lt"/>
              <a:ea typeface="+mn-ea"/>
              <a:cs typeface="+mn-cs"/>
            </a:rPr>
            <a:t>2. Analysis through profitability indicators</a:t>
          </a:r>
        </a:p>
      </xdr:txBody>
    </xdr:sp>
    <xdr:clientData/>
  </xdr:twoCellAnchor>
  <xdr:twoCellAnchor>
    <xdr:from>
      <xdr:col>1</xdr:col>
      <xdr:colOff>21430</xdr:colOff>
      <xdr:row>7</xdr:row>
      <xdr:rowOff>102394</xdr:rowOff>
    </xdr:from>
    <xdr:to>
      <xdr:col>13</xdr:col>
      <xdr:colOff>483392</xdr:colOff>
      <xdr:row>17</xdr:row>
      <xdr:rowOff>147637</xdr:rowOff>
    </xdr:to>
    <xdr:sp macro="" textlink="">
      <xdr:nvSpPr>
        <xdr:cNvPr id="3" name="Rectángulo: esquinas redondeadas 2">
          <a:extLst>
            <a:ext uri="{FF2B5EF4-FFF2-40B4-BE49-F238E27FC236}">
              <a16:creationId xmlns:a16="http://schemas.microsoft.com/office/drawing/2014/main" id="{FE3E5E87-6D0B-43C9-B8BF-C6A354E368B9}"/>
            </a:ext>
          </a:extLst>
        </xdr:cNvPr>
        <xdr:cNvSpPr/>
      </xdr:nvSpPr>
      <xdr:spPr>
        <a:xfrm>
          <a:off x="783430" y="1435894"/>
          <a:ext cx="9605962" cy="1950243"/>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800" b="0">
              <a:solidFill>
                <a:schemeClr val="lt1"/>
              </a:solidFill>
              <a:effectLst/>
              <a:latin typeface="+mn-lt"/>
              <a:ea typeface="+mn-ea"/>
              <a:cs typeface="+mn-cs"/>
            </a:rPr>
            <a:t>Consultancy: "Guide to profitably manage the coffee seed and nursery business and train the people involved in the development of entrepreneurial skills"</a:t>
          </a:r>
        </a:p>
      </xdr:txBody>
    </xdr:sp>
    <xdr:clientData/>
  </xdr:twoCellAnchor>
  <xdr:twoCellAnchor editAs="oneCell">
    <xdr:from>
      <xdr:col>8</xdr:col>
      <xdr:colOff>573882</xdr:colOff>
      <xdr:row>1</xdr:row>
      <xdr:rowOff>29925</xdr:rowOff>
    </xdr:from>
    <xdr:to>
      <xdr:col>13</xdr:col>
      <xdr:colOff>628652</xdr:colOff>
      <xdr:row>6</xdr:row>
      <xdr:rowOff>57466</xdr:rowOff>
    </xdr:to>
    <xdr:pic>
      <xdr:nvPicPr>
        <xdr:cNvPr id="4" name="Imagen 3">
          <a:extLst>
            <a:ext uri="{FF2B5EF4-FFF2-40B4-BE49-F238E27FC236}">
              <a16:creationId xmlns:a16="http://schemas.microsoft.com/office/drawing/2014/main" id="{D977C372-327B-4067-BF2E-CD3D9FFFFD0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6669882" y="220425"/>
          <a:ext cx="3864770" cy="980041"/>
        </a:xfrm>
        <a:prstGeom prst="rect">
          <a:avLst/>
        </a:prstGeom>
        <a:noFill/>
        <a:ln>
          <a:noFill/>
        </a:ln>
      </xdr:spPr>
    </xdr:pic>
    <xdr:clientData/>
  </xdr:twoCellAnchor>
  <xdr:twoCellAnchor editAs="oneCell">
    <xdr:from>
      <xdr:col>4</xdr:col>
      <xdr:colOff>459582</xdr:colOff>
      <xdr:row>1</xdr:row>
      <xdr:rowOff>25133</xdr:rowOff>
    </xdr:from>
    <xdr:to>
      <xdr:col>8</xdr:col>
      <xdr:colOff>400037</xdr:colOff>
      <xdr:row>5</xdr:row>
      <xdr:rowOff>157420</xdr:rowOff>
    </xdr:to>
    <xdr:pic>
      <xdr:nvPicPr>
        <xdr:cNvPr id="5" name="Imagen 4">
          <a:extLst>
            <a:ext uri="{FF2B5EF4-FFF2-40B4-BE49-F238E27FC236}">
              <a16:creationId xmlns:a16="http://schemas.microsoft.com/office/drawing/2014/main" id="{92DC87D3-B4B0-4349-BBBA-1B46960D110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3507582" y="215633"/>
          <a:ext cx="2988455" cy="894287"/>
        </a:xfrm>
        <a:prstGeom prst="rect">
          <a:avLst/>
        </a:prstGeom>
        <a:noFill/>
        <a:ln>
          <a:noFill/>
        </a:ln>
      </xdr:spPr>
    </xdr:pic>
    <xdr:clientData/>
  </xdr:twoCellAnchor>
  <xdr:twoCellAnchor editAs="oneCell">
    <xdr:from>
      <xdr:col>1</xdr:col>
      <xdr:colOff>0</xdr:colOff>
      <xdr:row>1</xdr:row>
      <xdr:rowOff>0</xdr:rowOff>
    </xdr:from>
    <xdr:to>
      <xdr:col>4</xdr:col>
      <xdr:colOff>95777</xdr:colOff>
      <xdr:row>6</xdr:row>
      <xdr:rowOff>64293</xdr:rowOff>
    </xdr:to>
    <xdr:pic>
      <xdr:nvPicPr>
        <xdr:cNvPr id="6" name="Imagen 5">
          <a:extLst>
            <a:ext uri="{FF2B5EF4-FFF2-40B4-BE49-F238E27FC236}">
              <a16:creationId xmlns:a16="http://schemas.microsoft.com/office/drawing/2014/main" id="{2002EF84-8702-4EB2-8ABF-D76E4082CB7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00" y="190500"/>
          <a:ext cx="2381777" cy="10167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11</xdr:col>
      <xdr:colOff>308724</xdr:colOff>
      <xdr:row>3</xdr:row>
      <xdr:rowOff>25247</xdr:rowOff>
    </xdr:to>
    <xdr:pic>
      <xdr:nvPicPr>
        <xdr:cNvPr id="12" name="Imagen 11">
          <a:extLst>
            <a:ext uri="{FF2B5EF4-FFF2-40B4-BE49-F238E27FC236}">
              <a16:creationId xmlns:a16="http://schemas.microsoft.com/office/drawing/2014/main" id="{3BEFCC95-2F20-4F7B-828B-8221B7EA4E8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9528340" y="0"/>
          <a:ext cx="2353259" cy="596747"/>
        </a:xfrm>
        <a:prstGeom prst="rect">
          <a:avLst/>
        </a:prstGeom>
        <a:noFill/>
        <a:ln>
          <a:noFill/>
        </a:ln>
      </xdr:spPr>
    </xdr:pic>
    <xdr:clientData/>
  </xdr:twoCellAnchor>
  <xdr:twoCellAnchor editAs="oneCell">
    <xdr:from>
      <xdr:col>2</xdr:col>
      <xdr:colOff>1180694</xdr:colOff>
      <xdr:row>0</xdr:row>
      <xdr:rowOff>19050</xdr:rowOff>
    </xdr:from>
    <xdr:to>
      <xdr:col>5</xdr:col>
      <xdr:colOff>295263</xdr:colOff>
      <xdr:row>2</xdr:row>
      <xdr:rowOff>182581</xdr:rowOff>
    </xdr:to>
    <xdr:pic>
      <xdr:nvPicPr>
        <xdr:cNvPr id="13" name="Imagen 12">
          <a:extLst>
            <a:ext uri="{FF2B5EF4-FFF2-40B4-BE49-F238E27FC236}">
              <a16:creationId xmlns:a16="http://schemas.microsoft.com/office/drawing/2014/main" id="{375C17B0-FB17-4094-9231-14253CA7B83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4333469"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14" name="Rectángulo: esquinas redondeadas 13">
          <a:extLst>
            <a:ext uri="{FF2B5EF4-FFF2-40B4-BE49-F238E27FC236}">
              <a16:creationId xmlns:a16="http://schemas.microsoft.com/office/drawing/2014/main" id="{72830068-6827-4E53-9815-747A000B5083}"/>
            </a:ext>
          </a:extLst>
        </xdr:cNvPr>
        <xdr:cNvSpPr/>
      </xdr:nvSpPr>
      <xdr:spPr>
        <a:xfrm>
          <a:off x="0" y="762001"/>
          <a:ext cx="14488085"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Guide matrix to prepare a Cash Flow and Analyze profitability</a:t>
          </a: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15" name="Imagen 14">
          <a:extLst>
            <a:ext uri="{FF2B5EF4-FFF2-40B4-BE49-F238E27FC236}">
              <a16:creationId xmlns:a16="http://schemas.microsoft.com/office/drawing/2014/main" id="{88C6089F-CBDD-4E96-8EC9-1EF5867FBAD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314325</xdr:colOff>
      <xdr:row>15</xdr:row>
      <xdr:rowOff>38100</xdr:rowOff>
    </xdr:to>
    <xdr:sp macro="" textlink="">
      <xdr:nvSpPr>
        <xdr:cNvPr id="16" name="Rectángulo: esquinas redondeadas 15">
          <a:extLst>
            <a:ext uri="{FF2B5EF4-FFF2-40B4-BE49-F238E27FC236}">
              <a16:creationId xmlns:a16="http://schemas.microsoft.com/office/drawing/2014/main" id="{E2FDAB64-2859-4A2C-A7A1-5F2EF940AA73}"/>
            </a:ext>
          </a:extLst>
        </xdr:cNvPr>
        <xdr:cNvSpPr/>
      </xdr:nvSpPr>
      <xdr:spPr>
        <a:xfrm>
          <a:off x="0" y="1333500"/>
          <a:ext cx="10934700" cy="15621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Instructions for use: The following tool shows a 5-year Cash Flow, where you must enter in detail the initial investment, the expected income and the costs related to the business activity (place the values in the boxes that are shown in color). yellow).</a:t>
          </a:r>
        </a:p>
        <a:p>
          <a:pPr marL="0" indent="0" algn="ctr"/>
          <a:r>
            <a:rPr lang="es-US" sz="1400" b="0" baseline="0">
              <a:solidFill>
                <a:schemeClr val="lt1"/>
              </a:solidFill>
              <a:effectLst/>
              <a:latin typeface="+mn-lt"/>
              <a:ea typeface="+mn-ea"/>
              <a:cs typeface="+mn-cs"/>
            </a:rPr>
            <a:t>In addition, the analysis of profitability is shown through economic indicators such as: the Net Present Value (NPV), the Internal Rate of Return (IRR) and the Benefit / Cost Ratio (B / C).</a:t>
          </a:r>
          <a:endParaRPr lang="es-US" sz="1400" b="0">
            <a:solidFill>
              <a:schemeClr val="lt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241465</xdr:colOff>
      <xdr:row>0</xdr:row>
      <xdr:rowOff>0</xdr:rowOff>
    </xdr:from>
    <xdr:to>
      <xdr:col>11</xdr:col>
      <xdr:colOff>308724</xdr:colOff>
      <xdr:row>3</xdr:row>
      <xdr:rowOff>25247</xdr:rowOff>
    </xdr:to>
    <xdr:pic>
      <xdr:nvPicPr>
        <xdr:cNvPr id="2" name="Imagen 1">
          <a:extLst>
            <a:ext uri="{FF2B5EF4-FFF2-40B4-BE49-F238E27FC236}">
              <a16:creationId xmlns:a16="http://schemas.microsoft.com/office/drawing/2014/main" id="{5841ECED-2A36-4AFA-9C70-BAA6F0B98AE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39917" r="3326"/>
        <a:stretch>
          <a:fillRect/>
        </a:stretch>
      </xdr:blipFill>
      <xdr:spPr bwMode="auto">
        <a:xfrm>
          <a:off x="7813840" y="0"/>
          <a:ext cx="2353259" cy="596747"/>
        </a:xfrm>
        <a:prstGeom prst="rect">
          <a:avLst/>
        </a:prstGeom>
        <a:noFill/>
        <a:ln>
          <a:noFill/>
        </a:ln>
      </xdr:spPr>
    </xdr:pic>
    <xdr:clientData/>
  </xdr:twoCellAnchor>
  <xdr:twoCellAnchor editAs="oneCell">
    <xdr:from>
      <xdr:col>2</xdr:col>
      <xdr:colOff>1180694</xdr:colOff>
      <xdr:row>0</xdr:row>
      <xdr:rowOff>19050</xdr:rowOff>
    </xdr:from>
    <xdr:to>
      <xdr:col>5</xdr:col>
      <xdr:colOff>295263</xdr:colOff>
      <xdr:row>2</xdr:row>
      <xdr:rowOff>182581</xdr:rowOff>
    </xdr:to>
    <xdr:pic>
      <xdr:nvPicPr>
        <xdr:cNvPr id="3" name="Imagen 2">
          <a:extLst>
            <a:ext uri="{FF2B5EF4-FFF2-40B4-BE49-F238E27FC236}">
              <a16:creationId xmlns:a16="http://schemas.microsoft.com/office/drawing/2014/main" id="{970DC125-8B85-413D-B35F-8790AEC18F5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l="1234" t="20253" r="67540" b="13593"/>
        <a:stretch>
          <a:fillRect/>
        </a:stretch>
      </xdr:blipFill>
      <xdr:spPr bwMode="auto">
        <a:xfrm>
          <a:off x="3761969" y="19050"/>
          <a:ext cx="1819669" cy="544531"/>
        </a:xfrm>
        <a:prstGeom prst="rect">
          <a:avLst/>
        </a:prstGeom>
        <a:noFill/>
        <a:ln>
          <a:noFill/>
        </a:ln>
      </xdr:spPr>
    </xdr:pic>
    <xdr:clientData/>
  </xdr:twoCellAnchor>
  <xdr:twoCellAnchor>
    <xdr:from>
      <xdr:col>0</xdr:col>
      <xdr:colOff>0</xdr:colOff>
      <xdr:row>4</xdr:row>
      <xdr:rowOff>1</xdr:rowOff>
    </xdr:from>
    <xdr:to>
      <xdr:col>12</xdr:col>
      <xdr:colOff>248210</xdr:colOff>
      <xdr:row>5</xdr:row>
      <xdr:rowOff>171451</xdr:rowOff>
    </xdr:to>
    <xdr:sp macro="" textlink="">
      <xdr:nvSpPr>
        <xdr:cNvPr id="4" name="Rectángulo: esquinas redondeadas 3">
          <a:extLst>
            <a:ext uri="{FF2B5EF4-FFF2-40B4-BE49-F238E27FC236}">
              <a16:creationId xmlns:a16="http://schemas.microsoft.com/office/drawing/2014/main" id="{A62B8C51-3304-40DB-B4EA-B0ACB5CF3E5B}"/>
            </a:ext>
          </a:extLst>
        </xdr:cNvPr>
        <xdr:cNvSpPr/>
      </xdr:nvSpPr>
      <xdr:spPr>
        <a:xfrm>
          <a:off x="0" y="762001"/>
          <a:ext cx="10868585" cy="361950"/>
        </a:xfrm>
        <a:prstGeom prst="roundRect">
          <a:avLst/>
        </a:prstGeom>
        <a:pattFill prst="pct75">
          <a:fgClr>
            <a:srgbClr val="008000"/>
          </a:fgClr>
          <a:bgClr>
            <a:srgbClr val="00B050"/>
          </a:bgClr>
        </a:patt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600" b="0">
              <a:solidFill>
                <a:schemeClr val="lt1"/>
              </a:solidFill>
              <a:effectLst/>
              <a:latin typeface="+mn-lt"/>
              <a:ea typeface="+mn-ea"/>
              <a:cs typeface="+mn-cs"/>
            </a:rPr>
            <a:t>Guide matrix to prepare a Cash Flow and Analyze profitability</a:t>
          </a:r>
        </a:p>
      </xdr:txBody>
    </xdr:sp>
    <xdr:clientData/>
  </xdr:twoCellAnchor>
  <xdr:twoCellAnchor editAs="oneCell">
    <xdr:from>
      <xdr:col>0</xdr:col>
      <xdr:colOff>200025</xdr:colOff>
      <xdr:row>0</xdr:row>
      <xdr:rowOff>0</xdr:rowOff>
    </xdr:from>
    <xdr:to>
      <xdr:col>1</xdr:col>
      <xdr:colOff>888288</xdr:colOff>
      <xdr:row>3</xdr:row>
      <xdr:rowOff>47625</xdr:rowOff>
    </xdr:to>
    <xdr:pic>
      <xdr:nvPicPr>
        <xdr:cNvPr id="5" name="Imagen 4">
          <a:extLst>
            <a:ext uri="{FF2B5EF4-FFF2-40B4-BE49-F238E27FC236}">
              <a16:creationId xmlns:a16="http://schemas.microsoft.com/office/drawing/2014/main" id="{7999B54E-35F5-4ACD-8490-A5833754C24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025" y="0"/>
          <a:ext cx="1450263" cy="619125"/>
        </a:xfrm>
        <a:prstGeom prst="rect">
          <a:avLst/>
        </a:prstGeom>
        <a:noFill/>
        <a:ln>
          <a:noFill/>
        </a:ln>
      </xdr:spPr>
    </xdr:pic>
    <xdr:clientData/>
  </xdr:twoCellAnchor>
  <xdr:twoCellAnchor>
    <xdr:from>
      <xdr:col>0</xdr:col>
      <xdr:colOff>0</xdr:colOff>
      <xdr:row>7</xdr:row>
      <xdr:rowOff>0</xdr:rowOff>
    </xdr:from>
    <xdr:to>
      <xdr:col>12</xdr:col>
      <xdr:colOff>314325</xdr:colOff>
      <xdr:row>15</xdr:row>
      <xdr:rowOff>38100</xdr:rowOff>
    </xdr:to>
    <xdr:sp macro="" textlink="">
      <xdr:nvSpPr>
        <xdr:cNvPr id="6" name="Rectángulo: esquinas redondeadas 5">
          <a:extLst>
            <a:ext uri="{FF2B5EF4-FFF2-40B4-BE49-F238E27FC236}">
              <a16:creationId xmlns:a16="http://schemas.microsoft.com/office/drawing/2014/main" id="{1A107B26-23F3-4BBA-AC16-EB7C0C27E8C4}"/>
            </a:ext>
          </a:extLst>
        </xdr:cNvPr>
        <xdr:cNvSpPr/>
      </xdr:nvSpPr>
      <xdr:spPr>
        <a:xfrm>
          <a:off x="0" y="1333500"/>
          <a:ext cx="10934700" cy="1562100"/>
        </a:xfrm>
        <a:prstGeom prst="roundRect">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US" sz="1400" b="0" baseline="0">
              <a:solidFill>
                <a:schemeClr val="lt1"/>
              </a:solidFill>
              <a:effectLst/>
              <a:latin typeface="+mn-lt"/>
              <a:ea typeface="+mn-ea"/>
              <a:cs typeface="+mn-cs"/>
            </a:rPr>
            <a:t>Instructions for use: The following tool shows a 5-year Cash Flow, where you must enter in detail the initial investment, the expected income and the costs related to the business activity (place the values in the boxes that are shown in color). yellow).</a:t>
          </a:r>
        </a:p>
        <a:p>
          <a:pPr marL="0" indent="0" algn="ctr"/>
          <a:r>
            <a:rPr lang="es-US" sz="1400" b="0" baseline="0">
              <a:solidFill>
                <a:schemeClr val="lt1"/>
              </a:solidFill>
              <a:effectLst/>
              <a:latin typeface="+mn-lt"/>
              <a:ea typeface="+mn-ea"/>
              <a:cs typeface="+mn-cs"/>
            </a:rPr>
            <a:t>In addition, the analysis of profitability is shown through economic indicators such as: the Net Present Value (NPV), the Internal Rate of Return (IRR) and the Benefit / Cost Ratio (B / C).</a:t>
          </a:r>
          <a:endParaRPr lang="es-US" sz="1400" b="0">
            <a:solidFill>
              <a:schemeClr val="lt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F2EB6-16A5-427E-B19C-FED4E0DCD026}">
  <dimension ref="C7:C8"/>
  <sheetViews>
    <sheetView showGridLines="0" tabSelected="1" workbookViewId="0">
      <selection activeCell="O32" sqref="O32"/>
    </sheetView>
  </sheetViews>
  <sheetFormatPr baseColWidth="10" defaultRowHeight="15" x14ac:dyDescent="0.2"/>
  <sheetData>
    <row r="7" spans="3:3" x14ac:dyDescent="0.2">
      <c r="C7" s="52"/>
    </row>
    <row r="8" spans="3:3" x14ac:dyDescent="0.2">
      <c r="C8" s="5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14CF-2820-4493-8E16-295E2CCD7264}">
  <dimension ref="B1:H99"/>
  <sheetViews>
    <sheetView showGridLines="0" topLeftCell="A28" zoomScale="120" zoomScaleNormal="120" workbookViewId="0">
      <selection activeCell="F101" sqref="F101"/>
    </sheetView>
  </sheetViews>
  <sheetFormatPr baseColWidth="10" defaultRowHeight="15" x14ac:dyDescent="0.2"/>
  <cols>
    <col min="2" max="2" width="33.5" bestFit="1" customWidth="1"/>
  </cols>
  <sheetData>
    <row r="1" s="45" customFormat="1" x14ac:dyDescent="0.2"/>
    <row r="2" s="45" customFormat="1" x14ac:dyDescent="0.2"/>
    <row r="3" s="45" customFormat="1" x14ac:dyDescent="0.2"/>
    <row r="4" s="45" customFormat="1" x14ac:dyDescent="0.2"/>
    <row r="5" s="45" customFormat="1" x14ac:dyDescent="0.2"/>
    <row r="6" s="45" customFormat="1" x14ac:dyDescent="0.2"/>
    <row r="7" s="45" customFormat="1" x14ac:dyDescent="0.2"/>
    <row r="8" s="45" customFormat="1" x14ac:dyDescent="0.2"/>
    <row r="9" s="45" customFormat="1" x14ac:dyDescent="0.2"/>
    <row r="10" s="45" customFormat="1" x14ac:dyDescent="0.2"/>
    <row r="11" s="45" customFormat="1" x14ac:dyDescent="0.2"/>
    <row r="12" s="45" customFormat="1" x14ac:dyDescent="0.2"/>
    <row r="17" spans="2:8" ht="16" x14ac:dyDescent="0.2">
      <c r="B17" s="51" t="s">
        <v>3</v>
      </c>
      <c r="C17" s="77"/>
      <c r="D17" s="77"/>
      <c r="E17" s="77"/>
      <c r="F17" s="77"/>
    </row>
    <row r="18" spans="2:8" ht="16" x14ac:dyDescent="0.2">
      <c r="B18" s="51" t="s">
        <v>5</v>
      </c>
      <c r="C18" s="54"/>
    </row>
    <row r="19" spans="2:8" ht="16" thickBot="1" x14ac:dyDescent="0.25"/>
    <row r="20" spans="2:8" x14ac:dyDescent="0.2">
      <c r="B20" s="12" t="s">
        <v>6</v>
      </c>
      <c r="C20" s="13" t="s">
        <v>7</v>
      </c>
      <c r="D20" s="13" t="s">
        <v>8</v>
      </c>
      <c r="E20" s="13" t="s">
        <v>9</v>
      </c>
      <c r="F20" s="13" t="s">
        <v>10</v>
      </c>
      <c r="G20" s="13" t="s">
        <v>11</v>
      </c>
      <c r="H20" s="14" t="s">
        <v>12</v>
      </c>
    </row>
    <row r="21" spans="2:8" x14ac:dyDescent="0.2">
      <c r="B21" s="15"/>
      <c r="C21" s="16"/>
      <c r="D21" s="16"/>
      <c r="E21" s="16"/>
      <c r="F21" s="16"/>
      <c r="G21" s="16"/>
      <c r="H21" s="17"/>
    </row>
    <row r="22" spans="2:8" x14ac:dyDescent="0.2">
      <c r="B22" s="18" t="s">
        <v>13</v>
      </c>
      <c r="C22" s="19"/>
      <c r="D22" s="4"/>
      <c r="E22" s="4"/>
      <c r="F22" s="4"/>
      <c r="G22" s="4"/>
      <c r="H22" s="20"/>
    </row>
    <row r="23" spans="2:8" x14ac:dyDescent="0.2">
      <c r="B23" s="18"/>
      <c r="C23" s="19"/>
      <c r="D23" s="21"/>
      <c r="E23" s="21"/>
      <c r="F23" s="21"/>
      <c r="G23" s="21"/>
      <c r="H23" s="22"/>
    </row>
    <row r="24" spans="2:8" x14ac:dyDescent="0.2">
      <c r="B24" s="23" t="s">
        <v>14</v>
      </c>
      <c r="C24" s="19"/>
      <c r="D24" s="5"/>
      <c r="E24" s="5"/>
      <c r="F24" s="5"/>
      <c r="G24" s="5"/>
      <c r="H24" s="24"/>
    </row>
    <row r="25" spans="2:8" x14ac:dyDescent="0.2">
      <c r="B25" s="23" t="s">
        <v>15</v>
      </c>
      <c r="C25" s="19"/>
      <c r="D25" s="5"/>
      <c r="E25" s="5"/>
      <c r="F25" s="5"/>
      <c r="G25" s="5"/>
      <c r="H25" s="24"/>
    </row>
    <row r="26" spans="2:8" x14ac:dyDescent="0.2">
      <c r="B26" s="23" t="s">
        <v>16</v>
      </c>
      <c r="C26" s="19"/>
      <c r="D26" s="5"/>
      <c r="E26" s="5"/>
      <c r="F26" s="5"/>
      <c r="G26" s="5"/>
      <c r="H26" s="24"/>
    </row>
    <row r="27" spans="2:8" x14ac:dyDescent="0.2">
      <c r="B27" s="23" t="s">
        <v>17</v>
      </c>
      <c r="C27" s="6"/>
      <c r="D27" s="5"/>
      <c r="E27" s="5"/>
      <c r="F27" s="5"/>
      <c r="G27" s="5"/>
      <c r="H27" s="24"/>
    </row>
    <row r="28" spans="2:8" x14ac:dyDescent="0.2">
      <c r="B28" s="23" t="s">
        <v>18</v>
      </c>
      <c r="C28" s="25"/>
      <c r="D28" s="5"/>
      <c r="E28" s="5"/>
      <c r="F28" s="5"/>
      <c r="G28" s="5"/>
      <c r="H28" s="24"/>
    </row>
    <row r="29" spans="2:8" x14ac:dyDescent="0.2">
      <c r="B29" s="26" t="s">
        <v>19</v>
      </c>
      <c r="C29" s="8"/>
      <c r="D29" s="8">
        <f>SUM(D24:D28)</f>
        <v>0</v>
      </c>
      <c r="E29" s="8">
        <f t="shared" ref="E29:H29" si="0">SUM(E24:E28)</f>
        <v>0</v>
      </c>
      <c r="F29" s="8">
        <f t="shared" si="0"/>
        <v>0</v>
      </c>
      <c r="G29" s="8">
        <f t="shared" si="0"/>
        <v>0</v>
      </c>
      <c r="H29" s="27">
        <f t="shared" si="0"/>
        <v>0</v>
      </c>
    </row>
    <row r="30" spans="2:8" x14ac:dyDescent="0.2">
      <c r="B30" s="28"/>
      <c r="C30" s="9"/>
      <c r="D30" s="9"/>
      <c r="E30" s="9"/>
      <c r="F30" s="9"/>
      <c r="G30" s="9"/>
      <c r="H30" s="29"/>
    </row>
    <row r="31" spans="2:8" x14ac:dyDescent="0.2">
      <c r="B31" s="18" t="s">
        <v>20</v>
      </c>
      <c r="C31" s="25"/>
      <c r="D31" s="25"/>
      <c r="E31" s="25"/>
      <c r="F31" s="25"/>
      <c r="G31" s="25"/>
      <c r="H31" s="30"/>
    </row>
    <row r="32" spans="2:8" x14ac:dyDescent="0.2">
      <c r="B32" s="31" t="s">
        <v>21</v>
      </c>
      <c r="C32" s="25"/>
      <c r="D32" s="25"/>
      <c r="E32" s="25"/>
      <c r="F32" s="25"/>
      <c r="G32" s="25"/>
      <c r="H32" s="30"/>
    </row>
    <row r="33" spans="2:8" x14ac:dyDescent="0.2">
      <c r="B33" s="23" t="s">
        <v>22</v>
      </c>
      <c r="C33" s="25"/>
      <c r="D33" s="1"/>
      <c r="E33" s="1"/>
      <c r="F33" s="1"/>
      <c r="G33" s="1"/>
      <c r="H33" s="32"/>
    </row>
    <row r="34" spans="2:8" x14ac:dyDescent="0.2">
      <c r="B34" s="23" t="s">
        <v>23</v>
      </c>
      <c r="C34" s="25"/>
      <c r="D34" s="1"/>
      <c r="E34" s="1"/>
      <c r="F34" s="1"/>
      <c r="G34" s="1"/>
      <c r="H34" s="32"/>
    </row>
    <row r="35" spans="2:8" x14ac:dyDescent="0.2">
      <c r="B35" s="23" t="s">
        <v>24</v>
      </c>
      <c r="C35" s="25"/>
      <c r="D35" s="1"/>
      <c r="E35" s="1"/>
      <c r="F35" s="1"/>
      <c r="G35" s="1"/>
      <c r="H35" s="32"/>
    </row>
    <row r="36" spans="2:8" x14ac:dyDescent="0.2">
      <c r="B36" s="23" t="s">
        <v>25</v>
      </c>
      <c r="C36" s="25"/>
      <c r="D36" s="1"/>
      <c r="E36" s="1"/>
      <c r="F36" s="1"/>
      <c r="G36" s="1"/>
      <c r="H36" s="32"/>
    </row>
    <row r="37" spans="2:8" x14ac:dyDescent="0.2">
      <c r="B37" s="23" t="s">
        <v>26</v>
      </c>
      <c r="C37" s="25"/>
      <c r="D37" s="1"/>
      <c r="E37" s="1"/>
      <c r="F37" s="1"/>
      <c r="G37" s="1"/>
      <c r="H37" s="32"/>
    </row>
    <row r="38" spans="2:8" x14ac:dyDescent="0.2">
      <c r="B38" s="23" t="s">
        <v>27</v>
      </c>
      <c r="C38" s="25"/>
      <c r="D38" s="1"/>
      <c r="E38" s="1"/>
      <c r="F38" s="1"/>
      <c r="G38" s="1"/>
      <c r="H38" s="32"/>
    </row>
    <row r="39" spans="2:8" x14ac:dyDescent="0.2">
      <c r="B39" s="23" t="s">
        <v>28</v>
      </c>
      <c r="C39" s="25"/>
      <c r="D39" s="1"/>
      <c r="E39" s="1"/>
      <c r="F39" s="1"/>
      <c r="G39" s="1"/>
      <c r="H39" s="32"/>
    </row>
    <row r="40" spans="2:8" x14ac:dyDescent="0.2">
      <c r="B40" s="23" t="s">
        <v>28</v>
      </c>
      <c r="C40" s="25"/>
      <c r="D40" s="1"/>
      <c r="E40" s="1"/>
      <c r="F40" s="1"/>
      <c r="G40" s="1"/>
      <c r="H40" s="32"/>
    </row>
    <row r="41" spans="2:8" x14ac:dyDescent="0.2">
      <c r="B41" s="23" t="s">
        <v>28</v>
      </c>
      <c r="C41" s="25"/>
      <c r="D41" s="1"/>
      <c r="E41" s="1"/>
      <c r="F41" s="1"/>
      <c r="G41" s="1"/>
      <c r="H41" s="32"/>
    </row>
    <row r="42" spans="2:8" x14ac:dyDescent="0.2">
      <c r="B42" s="33" t="s">
        <v>29</v>
      </c>
      <c r="C42" s="10"/>
      <c r="D42" s="10">
        <f>SUM(D33:D41)</f>
        <v>0</v>
      </c>
      <c r="E42" s="10">
        <f>SUM(E33:E41)</f>
        <v>0</v>
      </c>
      <c r="F42" s="10">
        <f>SUM(F33:F41)</f>
        <v>0</v>
      </c>
      <c r="G42" s="10">
        <f>SUM(G33:G41)</f>
        <v>0</v>
      </c>
      <c r="H42" s="34">
        <f>SUM(H33:H41)</f>
        <v>0</v>
      </c>
    </row>
    <row r="43" spans="2:8" x14ac:dyDescent="0.2">
      <c r="B43" s="28"/>
      <c r="C43" s="9"/>
      <c r="D43" s="9"/>
      <c r="E43" s="9"/>
      <c r="F43" s="9"/>
      <c r="G43" s="9"/>
      <c r="H43" s="29"/>
    </row>
    <row r="44" spans="2:8" x14ac:dyDescent="0.2">
      <c r="B44" s="31" t="s">
        <v>30</v>
      </c>
      <c r="C44" s="25"/>
      <c r="D44" s="25"/>
      <c r="E44" s="25"/>
      <c r="F44" s="25"/>
      <c r="G44" s="25"/>
      <c r="H44" s="30"/>
    </row>
    <row r="45" spans="2:8" x14ac:dyDescent="0.2">
      <c r="B45" s="23" t="s">
        <v>31</v>
      </c>
      <c r="C45" s="25"/>
      <c r="D45" s="1"/>
      <c r="E45" s="1"/>
      <c r="F45" s="1"/>
      <c r="G45" s="1"/>
      <c r="H45" s="32"/>
    </row>
    <row r="46" spans="2:8" x14ac:dyDescent="0.2">
      <c r="B46" s="23" t="s">
        <v>32</v>
      </c>
      <c r="C46" s="25"/>
      <c r="D46" s="1"/>
      <c r="E46" s="1"/>
      <c r="F46" s="1"/>
      <c r="G46" s="1"/>
      <c r="H46" s="32"/>
    </row>
    <row r="47" spans="2:8" x14ac:dyDescent="0.2">
      <c r="B47" s="23" t="s">
        <v>33</v>
      </c>
      <c r="C47" s="25"/>
      <c r="D47" s="1"/>
      <c r="E47" s="1"/>
      <c r="F47" s="1"/>
      <c r="G47" s="1"/>
      <c r="H47" s="32"/>
    </row>
    <row r="48" spans="2:8" x14ac:dyDescent="0.2">
      <c r="B48" s="23" t="s">
        <v>34</v>
      </c>
      <c r="C48" s="25"/>
      <c r="D48" s="1"/>
      <c r="E48" s="1"/>
      <c r="F48" s="1"/>
      <c r="G48" s="1"/>
      <c r="H48" s="32"/>
    </row>
    <row r="49" spans="2:8" x14ac:dyDescent="0.2">
      <c r="B49" s="23" t="s">
        <v>31</v>
      </c>
      <c r="C49" s="25"/>
      <c r="D49" s="1"/>
      <c r="E49" s="1"/>
      <c r="F49" s="1"/>
      <c r="G49" s="1"/>
      <c r="H49" s="32"/>
    </row>
    <row r="50" spans="2:8" x14ac:dyDescent="0.2">
      <c r="B50" s="23" t="s">
        <v>35</v>
      </c>
      <c r="C50" s="25"/>
      <c r="D50" s="1"/>
      <c r="E50" s="1"/>
      <c r="F50" s="1"/>
      <c r="G50" s="1"/>
      <c r="H50" s="32"/>
    </row>
    <row r="51" spans="2:8" x14ac:dyDescent="0.2">
      <c r="B51" s="23" t="s">
        <v>36</v>
      </c>
      <c r="C51" s="25"/>
      <c r="D51" s="1"/>
      <c r="E51" s="1"/>
      <c r="F51" s="1"/>
      <c r="G51" s="1"/>
      <c r="H51" s="32"/>
    </row>
    <row r="52" spans="2:8" x14ac:dyDescent="0.2">
      <c r="B52" s="23" t="s">
        <v>28</v>
      </c>
      <c r="C52" s="25"/>
      <c r="D52" s="1"/>
      <c r="E52" s="1"/>
      <c r="F52" s="1"/>
      <c r="G52" s="1"/>
      <c r="H52" s="32"/>
    </row>
    <row r="53" spans="2:8" x14ac:dyDescent="0.2">
      <c r="B53" s="23" t="s">
        <v>28</v>
      </c>
      <c r="C53" s="25"/>
      <c r="D53" s="1"/>
      <c r="E53" s="1"/>
      <c r="F53" s="1"/>
      <c r="G53" s="1"/>
      <c r="H53" s="32"/>
    </row>
    <row r="54" spans="2:8" x14ac:dyDescent="0.2">
      <c r="B54" s="23" t="s">
        <v>28</v>
      </c>
      <c r="C54" s="25"/>
      <c r="D54" s="1"/>
      <c r="E54" s="1"/>
      <c r="F54" s="1"/>
      <c r="G54" s="1"/>
      <c r="H54" s="32"/>
    </row>
    <row r="55" spans="2:8" x14ac:dyDescent="0.2">
      <c r="B55" s="26" t="s">
        <v>37</v>
      </c>
      <c r="C55" s="8"/>
      <c r="D55" s="8">
        <f>SUM(D45:D54)</f>
        <v>0</v>
      </c>
      <c r="E55" s="8">
        <f>SUM(E45:E54)</f>
        <v>0</v>
      </c>
      <c r="F55" s="8">
        <f>SUM(F45:F54)</f>
        <v>0</v>
      </c>
      <c r="G55" s="8">
        <f>SUM(G45:G54)</f>
        <v>0</v>
      </c>
      <c r="H55" s="27">
        <f>SUM(H45:H54)</f>
        <v>0</v>
      </c>
    </row>
    <row r="56" spans="2:8" x14ac:dyDescent="0.2">
      <c r="B56" s="26"/>
      <c r="C56" s="8"/>
      <c r="D56" s="8"/>
      <c r="E56" s="8"/>
      <c r="F56" s="8"/>
      <c r="G56" s="8"/>
      <c r="H56" s="27"/>
    </row>
    <row r="57" spans="2:8" x14ac:dyDescent="0.2">
      <c r="B57" s="35" t="s">
        <v>38</v>
      </c>
      <c r="C57" s="10"/>
      <c r="D57" s="10">
        <f>D42+D55</f>
        <v>0</v>
      </c>
      <c r="E57" s="10">
        <f>E42+E55</f>
        <v>0</v>
      </c>
      <c r="F57" s="10">
        <f>F42+F55</f>
        <v>0</v>
      </c>
      <c r="G57" s="10">
        <f>G42+G55</f>
        <v>0</v>
      </c>
      <c r="H57" s="34">
        <f>H42+H55</f>
        <v>0</v>
      </c>
    </row>
    <row r="58" spans="2:8" x14ac:dyDescent="0.2">
      <c r="B58" s="36"/>
      <c r="C58" s="9"/>
      <c r="D58" s="10"/>
      <c r="E58" s="10"/>
      <c r="F58" s="10"/>
      <c r="G58" s="10"/>
      <c r="H58" s="34"/>
    </row>
    <row r="59" spans="2:8" x14ac:dyDescent="0.2">
      <c r="B59" s="35" t="s">
        <v>39</v>
      </c>
      <c r="C59" s="10"/>
      <c r="D59" s="10">
        <f>D29-D57</f>
        <v>0</v>
      </c>
      <c r="E59" s="10">
        <f t="shared" ref="E59:H59" si="1">E29-E57</f>
        <v>0</v>
      </c>
      <c r="F59" s="10">
        <f t="shared" si="1"/>
        <v>0</v>
      </c>
      <c r="G59" s="10">
        <f t="shared" si="1"/>
        <v>0</v>
      </c>
      <c r="H59" s="34">
        <f t="shared" si="1"/>
        <v>0</v>
      </c>
    </row>
    <row r="60" spans="2:8" x14ac:dyDescent="0.2">
      <c r="B60" s="36"/>
      <c r="C60" s="9"/>
      <c r="D60" s="10"/>
      <c r="E60" s="10"/>
      <c r="F60" s="10"/>
      <c r="G60" s="10"/>
      <c r="H60" s="34"/>
    </row>
    <row r="61" spans="2:8" ht="32" x14ac:dyDescent="0.2">
      <c r="B61" s="37" t="s">
        <v>40</v>
      </c>
      <c r="C61" s="25"/>
      <c r="D61" s="1"/>
      <c r="E61" s="1"/>
      <c r="F61" s="1"/>
      <c r="G61" s="1"/>
      <c r="H61" s="32"/>
    </row>
    <row r="62" spans="2:8" x14ac:dyDescent="0.2">
      <c r="B62" s="35" t="s">
        <v>41</v>
      </c>
      <c r="C62" s="10"/>
      <c r="D62" s="10">
        <f>D59-D61</f>
        <v>0</v>
      </c>
      <c r="E62" s="10">
        <f t="shared" ref="E62:H62" si="2">E59-E61</f>
        <v>0</v>
      </c>
      <c r="F62" s="10">
        <f t="shared" si="2"/>
        <v>0</v>
      </c>
      <c r="G62" s="10">
        <f t="shared" si="2"/>
        <v>0</v>
      </c>
      <c r="H62" s="10">
        <f t="shared" si="2"/>
        <v>0</v>
      </c>
    </row>
    <row r="63" spans="2:8" x14ac:dyDescent="0.2">
      <c r="B63" s="36"/>
      <c r="C63" s="9"/>
      <c r="D63" s="10"/>
      <c r="E63" s="10"/>
      <c r="F63" s="10"/>
      <c r="G63" s="10"/>
      <c r="H63" s="34"/>
    </row>
    <row r="64" spans="2:8" ht="16" x14ac:dyDescent="0.2">
      <c r="B64" s="37" t="s">
        <v>42</v>
      </c>
      <c r="C64" s="25"/>
      <c r="D64" s="1">
        <f>D62*$C$18</f>
        <v>0</v>
      </c>
      <c r="E64" s="1">
        <f t="shared" ref="E64:H64" si="3">E62*$C$18</f>
        <v>0</v>
      </c>
      <c r="F64" s="1">
        <f t="shared" si="3"/>
        <v>0</v>
      </c>
      <c r="G64" s="1">
        <f t="shared" si="3"/>
        <v>0</v>
      </c>
      <c r="H64" s="1">
        <f t="shared" si="3"/>
        <v>0</v>
      </c>
    </row>
    <row r="65" spans="2:8" x14ac:dyDescent="0.2">
      <c r="B65" s="35" t="s">
        <v>43</v>
      </c>
      <c r="C65" s="10"/>
      <c r="D65" s="10">
        <f>D62-D64</f>
        <v>0</v>
      </c>
      <c r="E65" s="10">
        <f t="shared" ref="E65:H65" si="4">E62-E64</f>
        <v>0</v>
      </c>
      <c r="F65" s="10">
        <f t="shared" si="4"/>
        <v>0</v>
      </c>
      <c r="G65" s="10">
        <f t="shared" si="4"/>
        <v>0</v>
      </c>
      <c r="H65" s="34">
        <f t="shared" si="4"/>
        <v>0</v>
      </c>
    </row>
    <row r="66" spans="2:8" x14ac:dyDescent="0.2">
      <c r="B66" s="36"/>
      <c r="C66" s="9"/>
      <c r="D66" s="10"/>
      <c r="E66" s="10"/>
      <c r="F66" s="10"/>
      <c r="G66" s="10"/>
      <c r="H66" s="34"/>
    </row>
    <row r="67" spans="2:8" ht="16" x14ac:dyDescent="0.2">
      <c r="B67" s="37" t="s">
        <v>44</v>
      </c>
      <c r="C67" s="25"/>
      <c r="D67" s="11">
        <f>D61</f>
        <v>0</v>
      </c>
      <c r="E67" s="11">
        <f t="shared" ref="E67:H67" si="5">E61</f>
        <v>0</v>
      </c>
      <c r="F67" s="11">
        <f t="shared" si="5"/>
        <v>0</v>
      </c>
      <c r="G67" s="11">
        <f t="shared" si="5"/>
        <v>0</v>
      </c>
      <c r="H67" s="38">
        <f t="shared" si="5"/>
        <v>0</v>
      </c>
    </row>
    <row r="68" spans="2:8" x14ac:dyDescent="0.2">
      <c r="B68" s="35" t="s">
        <v>45</v>
      </c>
      <c r="C68" s="10"/>
      <c r="D68" s="10">
        <f>D65+D67</f>
        <v>0</v>
      </c>
      <c r="E68" s="10">
        <f t="shared" ref="E68:H68" si="6">E65+E67</f>
        <v>0</v>
      </c>
      <c r="F68" s="10">
        <f t="shared" si="6"/>
        <v>0</v>
      </c>
      <c r="G68" s="10">
        <f t="shared" si="6"/>
        <v>0</v>
      </c>
      <c r="H68" s="34">
        <f t="shared" si="6"/>
        <v>0</v>
      </c>
    </row>
    <row r="69" spans="2:8" x14ac:dyDescent="0.2">
      <c r="B69" s="36"/>
      <c r="C69" s="9"/>
      <c r="D69" s="9"/>
      <c r="E69" s="9"/>
      <c r="F69" s="9"/>
      <c r="G69" s="9"/>
      <c r="H69" s="29"/>
    </row>
    <row r="70" spans="2:8" x14ac:dyDescent="0.2">
      <c r="B70" s="39" t="s">
        <v>46</v>
      </c>
      <c r="C70" s="16"/>
      <c r="D70" s="16"/>
      <c r="E70" s="16"/>
      <c r="F70" s="16"/>
      <c r="G70" s="16"/>
      <c r="H70" s="17"/>
    </row>
    <row r="71" spans="2:8" x14ac:dyDescent="0.2">
      <c r="B71" s="23" t="s">
        <v>47</v>
      </c>
      <c r="C71" s="1"/>
      <c r="D71" s="16"/>
      <c r="E71" s="16"/>
      <c r="F71" s="16"/>
      <c r="G71" s="16"/>
      <c r="H71" s="17"/>
    </row>
    <row r="72" spans="2:8" x14ac:dyDescent="0.2">
      <c r="B72" s="23" t="s">
        <v>48</v>
      </c>
      <c r="C72" s="2"/>
      <c r="D72" s="16"/>
      <c r="E72" s="16"/>
      <c r="F72" s="16"/>
      <c r="G72" s="16"/>
      <c r="H72" s="17"/>
    </row>
    <row r="73" spans="2:8" x14ac:dyDescent="0.2">
      <c r="B73" s="23" t="s">
        <v>49</v>
      </c>
      <c r="C73" s="1"/>
      <c r="D73" s="16"/>
      <c r="E73" s="16"/>
      <c r="F73" s="16"/>
      <c r="G73" s="16"/>
      <c r="H73" s="17"/>
    </row>
    <row r="74" spans="2:8" x14ac:dyDescent="0.2">
      <c r="B74" s="23" t="s">
        <v>50</v>
      </c>
      <c r="C74" s="1"/>
      <c r="D74" s="16"/>
      <c r="E74" s="16"/>
      <c r="F74" s="16"/>
      <c r="G74" s="16"/>
      <c r="H74" s="17"/>
    </row>
    <row r="75" spans="2:8" x14ac:dyDescent="0.2">
      <c r="B75" s="23" t="s">
        <v>51</v>
      </c>
      <c r="C75" s="3"/>
      <c r="D75" s="16"/>
      <c r="E75" s="16"/>
      <c r="F75" s="16"/>
      <c r="G75" s="16"/>
      <c r="H75" s="17"/>
    </row>
    <row r="76" spans="2:8" x14ac:dyDescent="0.2">
      <c r="B76" s="23" t="s">
        <v>52</v>
      </c>
      <c r="C76" s="3"/>
      <c r="D76" s="16"/>
      <c r="E76" s="16"/>
      <c r="F76" s="16"/>
      <c r="G76" s="16"/>
      <c r="H76" s="17"/>
    </row>
    <row r="77" spans="2:8" x14ac:dyDescent="0.2">
      <c r="B77" s="23" t="s">
        <v>53</v>
      </c>
      <c r="C77" s="3"/>
      <c r="D77" s="16"/>
      <c r="E77" s="16"/>
      <c r="F77" s="16"/>
      <c r="G77" s="16"/>
      <c r="H77" s="17"/>
    </row>
    <row r="78" spans="2:8" x14ac:dyDescent="0.2">
      <c r="B78" s="23" t="s">
        <v>54</v>
      </c>
      <c r="C78" s="3"/>
      <c r="D78" s="16"/>
      <c r="E78" s="16"/>
      <c r="F78" s="16"/>
      <c r="G78" s="16"/>
      <c r="H78" s="17"/>
    </row>
    <row r="79" spans="2:8" x14ac:dyDescent="0.2">
      <c r="B79" s="23" t="s">
        <v>28</v>
      </c>
      <c r="C79" s="3"/>
      <c r="D79" s="16"/>
      <c r="E79" s="16"/>
      <c r="F79" s="16"/>
      <c r="G79" s="16"/>
      <c r="H79" s="17"/>
    </row>
    <row r="80" spans="2:8" x14ac:dyDescent="0.2">
      <c r="B80" s="23" t="s">
        <v>28</v>
      </c>
      <c r="C80" s="3"/>
      <c r="D80" s="16"/>
      <c r="E80" s="16"/>
      <c r="F80" s="16"/>
      <c r="G80" s="16"/>
      <c r="H80" s="17"/>
    </row>
    <row r="81" spans="2:8" x14ac:dyDescent="0.2">
      <c r="B81" s="23" t="s">
        <v>28</v>
      </c>
      <c r="C81" s="3"/>
      <c r="D81" s="16"/>
      <c r="E81" s="16"/>
      <c r="F81" s="16"/>
      <c r="G81" s="16"/>
      <c r="H81" s="17"/>
    </row>
    <row r="82" spans="2:8" x14ac:dyDescent="0.2">
      <c r="B82" s="23" t="s">
        <v>28</v>
      </c>
      <c r="C82" s="3"/>
      <c r="D82" s="16"/>
      <c r="E82" s="16"/>
      <c r="F82" s="16"/>
      <c r="G82" s="16"/>
      <c r="H82" s="17"/>
    </row>
    <row r="83" spans="2:8" ht="16" thickBot="1" x14ac:dyDescent="0.25">
      <c r="B83" s="40" t="s">
        <v>55</v>
      </c>
      <c r="C83" s="7">
        <f>-SUM(C71:C82)</f>
        <v>0</v>
      </c>
      <c r="D83" s="7">
        <f>D68-SUM(D71:D82)</f>
        <v>0</v>
      </c>
      <c r="E83" s="7">
        <f t="shared" ref="E83:H83" si="7">E68-SUM(E71:E82)</f>
        <v>0</v>
      </c>
      <c r="F83" s="7">
        <f t="shared" si="7"/>
        <v>0</v>
      </c>
      <c r="G83" s="7">
        <f t="shared" si="7"/>
        <v>0</v>
      </c>
      <c r="H83" s="41">
        <f t="shared" si="7"/>
        <v>0</v>
      </c>
    </row>
    <row r="84" spans="2:8" ht="17" thickTop="1" thickBot="1" x14ac:dyDescent="0.25">
      <c r="B84" s="42" t="s">
        <v>56</v>
      </c>
      <c r="C84" s="43">
        <f>C83</f>
        <v>0</v>
      </c>
      <c r="D84" s="43">
        <f>C84+D83</f>
        <v>0</v>
      </c>
      <c r="E84" s="43">
        <f>D84+E83</f>
        <v>0</v>
      </c>
      <c r="F84" s="43">
        <f>E84+F83</f>
        <v>0</v>
      </c>
      <c r="G84" s="43">
        <f>F84+G83</f>
        <v>0</v>
      </c>
      <c r="H84" s="44">
        <f>G84+H83</f>
        <v>0</v>
      </c>
    </row>
    <row r="87" spans="2:8" ht="21" x14ac:dyDescent="0.2">
      <c r="B87" s="79" t="s">
        <v>57</v>
      </c>
      <c r="C87" s="79"/>
      <c r="D87" s="79"/>
      <c r="E87" s="79"/>
      <c r="F87" s="79"/>
      <c r="G87" s="79"/>
    </row>
    <row r="90" spans="2:8" x14ac:dyDescent="0.2">
      <c r="B90" s="46" t="s">
        <v>58</v>
      </c>
      <c r="C90" s="47"/>
      <c r="D90" t="s">
        <v>62</v>
      </c>
    </row>
    <row r="91" spans="2:8" x14ac:dyDescent="0.2">
      <c r="B91" s="46" t="s">
        <v>59</v>
      </c>
      <c r="C91" s="48">
        <f>NPV($C$90,D83:H83)+C83</f>
        <v>0</v>
      </c>
    </row>
    <row r="92" spans="2:8" x14ac:dyDescent="0.2">
      <c r="B92" s="46" t="s">
        <v>60</v>
      </c>
      <c r="C92" s="49" t="e">
        <f>IRR(C83:H83)</f>
        <v>#NUM!</v>
      </c>
    </row>
    <row r="93" spans="2:8" x14ac:dyDescent="0.2">
      <c r="B93" s="46" t="s">
        <v>61</v>
      </c>
      <c r="C93" s="50" t="e">
        <f>(NPV(C90,D83:H83))/-C83</f>
        <v>#DIV/0!</v>
      </c>
    </row>
    <row r="95" spans="2:8" ht="21" x14ac:dyDescent="0.2">
      <c r="B95" s="79" t="s">
        <v>63</v>
      </c>
      <c r="C95" s="79"/>
      <c r="D95" s="79"/>
      <c r="E95" s="79"/>
      <c r="F95" s="79"/>
      <c r="G95" s="79"/>
    </row>
    <row r="97" spans="2:7" x14ac:dyDescent="0.2">
      <c r="B97" s="46" t="s">
        <v>0</v>
      </c>
      <c r="C97" s="78" t="str">
        <f>IF(C91&gt;0,"The investment is profitable","The investment is NOT profitable")</f>
        <v>The investment is NOT profitable</v>
      </c>
      <c r="D97" s="78"/>
      <c r="E97" s="78"/>
      <c r="F97" s="78"/>
      <c r="G97" s="78"/>
    </row>
    <row r="98" spans="2:7" x14ac:dyDescent="0.2">
      <c r="B98" s="46" t="s">
        <v>1</v>
      </c>
      <c r="C98" s="78" t="e">
        <f>IF(C92&gt;C90,"The investment is profitable","The investment is NOT profitable")</f>
        <v>#NUM!</v>
      </c>
      <c r="D98" s="78"/>
      <c r="E98" s="78"/>
      <c r="F98" s="78"/>
      <c r="G98" s="78"/>
    </row>
    <row r="99" spans="2:7" x14ac:dyDescent="0.2">
      <c r="B99" s="46" t="s">
        <v>2</v>
      </c>
      <c r="C99" s="78" t="e">
        <f>IF(C93&gt;1, "The benefits outweigh the costs", "The benefits DO NOT outweigh the costs")</f>
        <v>#DIV/0!</v>
      </c>
      <c r="D99" s="78"/>
      <c r="E99" s="78"/>
      <c r="F99" s="78"/>
      <c r="G99" s="78"/>
    </row>
  </sheetData>
  <mergeCells count="6">
    <mergeCell ref="C17:F17"/>
    <mergeCell ref="C97:G97"/>
    <mergeCell ref="C98:G98"/>
    <mergeCell ref="C99:G99"/>
    <mergeCell ref="B87:G87"/>
    <mergeCell ref="B95:G95"/>
  </mergeCells>
  <pageMargins left="0.7" right="0.7" top="0.75" bottom="0.75" header="0.3" footer="0.3"/>
  <ignoredErrors>
    <ignoredError sqref="D67:H67 D64 E64:H64"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58158-C2DB-4989-844E-E5F882F0CF68}">
  <dimension ref="B1:H99"/>
  <sheetViews>
    <sheetView showGridLines="0" workbookViewId="0">
      <selection activeCell="L23" sqref="L23"/>
    </sheetView>
  </sheetViews>
  <sheetFormatPr baseColWidth="10" defaultRowHeight="15" x14ac:dyDescent="0.2"/>
  <cols>
    <col min="2" max="2" width="33.5" bestFit="1" customWidth="1"/>
  </cols>
  <sheetData>
    <row r="1" s="45" customFormat="1" x14ac:dyDescent="0.2"/>
    <row r="2" s="45" customFormat="1" x14ac:dyDescent="0.2"/>
    <row r="3" s="45" customFormat="1" x14ac:dyDescent="0.2"/>
    <row r="4" s="45" customFormat="1" x14ac:dyDescent="0.2"/>
    <row r="5" s="45" customFormat="1" x14ac:dyDescent="0.2"/>
    <row r="6" s="45" customFormat="1" x14ac:dyDescent="0.2"/>
    <row r="7" s="45" customFormat="1" x14ac:dyDescent="0.2"/>
    <row r="8" s="45" customFormat="1" x14ac:dyDescent="0.2"/>
    <row r="9" s="45" customFormat="1" x14ac:dyDescent="0.2"/>
    <row r="10" s="45" customFormat="1" x14ac:dyDescent="0.2"/>
    <row r="11" s="45" customFormat="1" x14ac:dyDescent="0.2"/>
    <row r="12" s="45" customFormat="1" x14ac:dyDescent="0.2"/>
    <row r="17" spans="2:8" ht="16" x14ac:dyDescent="0.2">
      <c r="B17" s="51" t="s">
        <v>3</v>
      </c>
      <c r="C17" s="80" t="s">
        <v>64</v>
      </c>
      <c r="D17" s="81"/>
      <c r="E17" s="81"/>
      <c r="F17" s="82"/>
    </row>
    <row r="18" spans="2:8" ht="16" x14ac:dyDescent="0.2">
      <c r="B18" s="51" t="s">
        <v>4</v>
      </c>
      <c r="C18" s="54">
        <v>0.3</v>
      </c>
    </row>
    <row r="19" spans="2:8" ht="16" thickBot="1" x14ac:dyDescent="0.25"/>
    <row r="20" spans="2:8" x14ac:dyDescent="0.2">
      <c r="B20" s="12" t="s">
        <v>6</v>
      </c>
      <c r="C20" s="13" t="s">
        <v>7</v>
      </c>
      <c r="D20" s="13" t="s">
        <v>8</v>
      </c>
      <c r="E20" s="13" t="s">
        <v>9</v>
      </c>
      <c r="F20" s="13" t="s">
        <v>10</v>
      </c>
      <c r="G20" s="13" t="s">
        <v>11</v>
      </c>
      <c r="H20" s="14" t="s">
        <v>12</v>
      </c>
    </row>
    <row r="21" spans="2:8" x14ac:dyDescent="0.2">
      <c r="B21" s="15"/>
      <c r="C21" s="16"/>
      <c r="D21" s="16"/>
      <c r="E21" s="16"/>
      <c r="F21" s="16"/>
      <c r="G21" s="16"/>
      <c r="H21" s="17"/>
    </row>
    <row r="22" spans="2:8" x14ac:dyDescent="0.2">
      <c r="B22" s="18" t="s">
        <v>13</v>
      </c>
      <c r="C22" s="19"/>
      <c r="D22" s="4"/>
      <c r="E22" s="4"/>
      <c r="F22" s="4"/>
      <c r="G22" s="4"/>
      <c r="H22" s="20"/>
    </row>
    <row r="23" spans="2:8" x14ac:dyDescent="0.2">
      <c r="B23" s="18"/>
      <c r="C23" s="19"/>
      <c r="D23" s="21"/>
      <c r="E23" s="21"/>
      <c r="F23" s="21"/>
      <c r="G23" s="21"/>
      <c r="H23" s="22"/>
    </row>
    <row r="24" spans="2:8" x14ac:dyDescent="0.2">
      <c r="B24" s="23" t="s">
        <v>65</v>
      </c>
      <c r="C24" s="19"/>
      <c r="D24" s="55">
        <f>50000*0.25</f>
        <v>12500</v>
      </c>
      <c r="E24" s="55">
        <f t="shared" ref="E24:H24" si="0">50000*0.25</f>
        <v>12500</v>
      </c>
      <c r="F24" s="55">
        <f t="shared" si="0"/>
        <v>12500</v>
      </c>
      <c r="G24" s="55">
        <f t="shared" si="0"/>
        <v>12500</v>
      </c>
      <c r="H24" s="56">
        <f t="shared" si="0"/>
        <v>12500</v>
      </c>
    </row>
    <row r="25" spans="2:8" x14ac:dyDescent="0.2">
      <c r="B25" s="23" t="s">
        <v>15</v>
      </c>
      <c r="C25" s="19"/>
      <c r="D25" s="55"/>
      <c r="E25" s="55"/>
      <c r="F25" s="55"/>
      <c r="G25" s="55"/>
      <c r="H25" s="56"/>
    </row>
    <row r="26" spans="2:8" x14ac:dyDescent="0.2">
      <c r="B26" s="23" t="s">
        <v>16</v>
      </c>
      <c r="C26" s="19"/>
      <c r="D26" s="55"/>
      <c r="E26" s="55"/>
      <c r="F26" s="55"/>
      <c r="G26" s="55"/>
      <c r="H26" s="56"/>
    </row>
    <row r="27" spans="2:8" x14ac:dyDescent="0.2">
      <c r="B27" s="23" t="s">
        <v>66</v>
      </c>
      <c r="C27" s="6"/>
      <c r="D27" s="55"/>
      <c r="E27" s="55"/>
      <c r="F27" s="55"/>
      <c r="G27" s="55"/>
      <c r="H27" s="56"/>
    </row>
    <row r="28" spans="2:8" x14ac:dyDescent="0.2">
      <c r="B28" s="23" t="s">
        <v>18</v>
      </c>
      <c r="C28" s="25"/>
      <c r="D28" s="55"/>
      <c r="E28" s="55"/>
      <c r="F28" s="55"/>
      <c r="G28" s="55"/>
      <c r="H28" s="56"/>
    </row>
    <row r="29" spans="2:8" x14ac:dyDescent="0.2">
      <c r="B29" s="26" t="s">
        <v>67</v>
      </c>
      <c r="C29" s="8"/>
      <c r="D29" s="57">
        <f>SUM(D24:D28)</f>
        <v>12500</v>
      </c>
      <c r="E29" s="57">
        <f t="shared" ref="E29:H29" si="1">SUM(E24:E28)</f>
        <v>12500</v>
      </c>
      <c r="F29" s="57">
        <f t="shared" si="1"/>
        <v>12500</v>
      </c>
      <c r="G29" s="57">
        <f t="shared" si="1"/>
        <v>12500</v>
      </c>
      <c r="H29" s="58">
        <f t="shared" si="1"/>
        <v>12500</v>
      </c>
    </row>
    <row r="30" spans="2:8" x14ac:dyDescent="0.2">
      <c r="B30" s="28"/>
      <c r="C30" s="9"/>
      <c r="D30" s="59"/>
      <c r="E30" s="59"/>
      <c r="F30" s="59"/>
      <c r="G30" s="59"/>
      <c r="H30" s="60"/>
    </row>
    <row r="31" spans="2:8" x14ac:dyDescent="0.2">
      <c r="B31" s="18" t="s">
        <v>20</v>
      </c>
      <c r="C31" s="25"/>
      <c r="D31" s="61"/>
      <c r="E31" s="61"/>
      <c r="F31" s="61"/>
      <c r="G31" s="61"/>
      <c r="H31" s="62"/>
    </row>
    <row r="32" spans="2:8" x14ac:dyDescent="0.2">
      <c r="B32" s="31" t="s">
        <v>21</v>
      </c>
      <c r="C32" s="25"/>
      <c r="D32" s="61"/>
      <c r="E32" s="61"/>
      <c r="F32" s="61"/>
      <c r="G32" s="61"/>
      <c r="H32" s="62"/>
    </row>
    <row r="33" spans="2:8" x14ac:dyDescent="0.2">
      <c r="B33" s="23" t="s">
        <v>22</v>
      </c>
      <c r="C33" s="25"/>
      <c r="D33" s="63">
        <v>3000</v>
      </c>
      <c r="E33" s="63">
        <v>3000</v>
      </c>
      <c r="F33" s="63">
        <v>3000</v>
      </c>
      <c r="G33" s="63">
        <v>3000</v>
      </c>
      <c r="H33" s="64">
        <v>3000</v>
      </c>
    </row>
    <row r="34" spans="2:8" x14ac:dyDescent="0.2">
      <c r="B34" s="23" t="s">
        <v>28</v>
      </c>
      <c r="C34" s="25"/>
      <c r="D34" s="63"/>
      <c r="E34" s="63"/>
      <c r="F34" s="63"/>
      <c r="G34" s="63"/>
      <c r="H34" s="64"/>
    </row>
    <row r="35" spans="2:8" x14ac:dyDescent="0.2">
      <c r="B35" s="23" t="s">
        <v>28</v>
      </c>
      <c r="C35" s="25"/>
      <c r="D35" s="63"/>
      <c r="E35" s="63"/>
      <c r="F35" s="63"/>
      <c r="G35" s="63"/>
      <c r="H35" s="64"/>
    </row>
    <row r="36" spans="2:8" x14ac:dyDescent="0.2">
      <c r="B36" s="23" t="s">
        <v>28</v>
      </c>
      <c r="C36" s="25"/>
      <c r="D36" s="63"/>
      <c r="E36" s="63"/>
      <c r="F36" s="63"/>
      <c r="G36" s="63"/>
      <c r="H36" s="64"/>
    </row>
    <row r="37" spans="2:8" x14ac:dyDescent="0.2">
      <c r="B37" s="23" t="s">
        <v>28</v>
      </c>
      <c r="C37" s="25"/>
      <c r="D37" s="63"/>
      <c r="E37" s="63"/>
      <c r="F37" s="63"/>
      <c r="G37" s="63"/>
      <c r="H37" s="64"/>
    </row>
    <row r="38" spans="2:8" x14ac:dyDescent="0.2">
      <c r="B38" s="23" t="s">
        <v>28</v>
      </c>
      <c r="C38" s="25"/>
      <c r="D38" s="63"/>
      <c r="E38" s="63"/>
      <c r="F38" s="63"/>
      <c r="G38" s="63"/>
      <c r="H38" s="64"/>
    </row>
    <row r="39" spans="2:8" x14ac:dyDescent="0.2">
      <c r="B39" s="23" t="s">
        <v>28</v>
      </c>
      <c r="C39" s="25"/>
      <c r="D39" s="63"/>
      <c r="E39" s="63"/>
      <c r="F39" s="63"/>
      <c r="G39" s="63"/>
      <c r="H39" s="64"/>
    </row>
    <row r="40" spans="2:8" x14ac:dyDescent="0.2">
      <c r="B40" s="23" t="s">
        <v>28</v>
      </c>
      <c r="C40" s="25"/>
      <c r="D40" s="63"/>
      <c r="E40" s="63"/>
      <c r="F40" s="63"/>
      <c r="G40" s="63"/>
      <c r="H40" s="64"/>
    </row>
    <row r="41" spans="2:8" x14ac:dyDescent="0.2">
      <c r="B41" s="23" t="s">
        <v>28</v>
      </c>
      <c r="C41" s="25"/>
      <c r="D41" s="63"/>
      <c r="E41" s="63"/>
      <c r="F41" s="63"/>
      <c r="G41" s="63"/>
      <c r="H41" s="64"/>
    </row>
    <row r="42" spans="2:8" x14ac:dyDescent="0.2">
      <c r="B42" s="33" t="s">
        <v>29</v>
      </c>
      <c r="C42" s="10"/>
      <c r="D42" s="65">
        <f>SUM(D33:D41)</f>
        <v>3000</v>
      </c>
      <c r="E42" s="65">
        <f>SUM(E33:E41)</f>
        <v>3000</v>
      </c>
      <c r="F42" s="65">
        <f>SUM(F33:F41)</f>
        <v>3000</v>
      </c>
      <c r="G42" s="65">
        <f>SUM(G33:G41)</f>
        <v>3000</v>
      </c>
      <c r="H42" s="66">
        <f>SUM(H33:H41)</f>
        <v>3000</v>
      </c>
    </row>
    <row r="43" spans="2:8" x14ac:dyDescent="0.2">
      <c r="B43" s="28"/>
      <c r="C43" s="9"/>
      <c r="D43" s="59"/>
      <c r="E43" s="59"/>
      <c r="F43" s="59"/>
      <c r="G43" s="59"/>
      <c r="H43" s="60"/>
    </row>
    <row r="44" spans="2:8" x14ac:dyDescent="0.2">
      <c r="B44" s="31" t="s">
        <v>30</v>
      </c>
      <c r="C44" s="25"/>
      <c r="D44" s="61"/>
      <c r="E44" s="61"/>
      <c r="F44" s="61"/>
      <c r="G44" s="61"/>
      <c r="H44" s="62"/>
    </row>
    <row r="45" spans="2:8" x14ac:dyDescent="0.2">
      <c r="B45" s="23" t="s">
        <v>68</v>
      </c>
      <c r="C45" s="25"/>
      <c r="D45" s="63">
        <v>2197.6999999999998</v>
      </c>
      <c r="E45" s="63">
        <v>2241.65</v>
      </c>
      <c r="F45" s="63">
        <v>2286.4899999999998</v>
      </c>
      <c r="G45" s="63">
        <v>2332.2199999999998</v>
      </c>
      <c r="H45" s="64">
        <v>2378.86</v>
      </c>
    </row>
    <row r="46" spans="2:8" x14ac:dyDescent="0.2">
      <c r="B46" s="23" t="s">
        <v>32</v>
      </c>
      <c r="C46" s="25"/>
      <c r="D46" s="63">
        <v>2289.35</v>
      </c>
      <c r="E46" s="63">
        <v>2335.14</v>
      </c>
      <c r="F46" s="63">
        <v>2381.84</v>
      </c>
      <c r="G46" s="63">
        <v>2429.48</v>
      </c>
      <c r="H46" s="64">
        <v>2478.0700000000002</v>
      </c>
    </row>
    <row r="47" spans="2:8" x14ac:dyDescent="0.2">
      <c r="B47" s="23" t="s">
        <v>28</v>
      </c>
      <c r="C47" s="25"/>
      <c r="D47" s="63"/>
      <c r="E47" s="63"/>
      <c r="F47" s="63"/>
      <c r="G47" s="63"/>
      <c r="H47" s="64"/>
    </row>
    <row r="48" spans="2:8" x14ac:dyDescent="0.2">
      <c r="B48" s="23" t="s">
        <v>28</v>
      </c>
      <c r="C48" s="25"/>
      <c r="D48" s="63"/>
      <c r="E48" s="63"/>
      <c r="F48" s="63"/>
      <c r="G48" s="63"/>
      <c r="H48" s="64"/>
    </row>
    <row r="49" spans="2:8" x14ac:dyDescent="0.2">
      <c r="B49" s="23" t="s">
        <v>28</v>
      </c>
      <c r="C49" s="25"/>
      <c r="D49" s="63"/>
      <c r="E49" s="63"/>
      <c r="F49" s="63"/>
      <c r="G49" s="63"/>
      <c r="H49" s="64"/>
    </row>
    <row r="50" spans="2:8" x14ac:dyDescent="0.2">
      <c r="B50" s="23" t="s">
        <v>28</v>
      </c>
      <c r="C50" s="25"/>
      <c r="D50" s="63"/>
      <c r="E50" s="63"/>
      <c r="F50" s="63"/>
      <c r="G50" s="63"/>
      <c r="H50" s="64"/>
    </row>
    <row r="51" spans="2:8" x14ac:dyDescent="0.2">
      <c r="B51" s="23" t="s">
        <v>28</v>
      </c>
      <c r="C51" s="25"/>
      <c r="D51" s="63"/>
      <c r="E51" s="63"/>
      <c r="F51" s="63"/>
      <c r="G51" s="63"/>
      <c r="H51" s="64"/>
    </row>
    <row r="52" spans="2:8" x14ac:dyDescent="0.2">
      <c r="B52" s="23" t="s">
        <v>28</v>
      </c>
      <c r="C52" s="25"/>
      <c r="D52" s="63"/>
      <c r="E52" s="63"/>
      <c r="F52" s="63"/>
      <c r="G52" s="63"/>
      <c r="H52" s="64"/>
    </row>
    <row r="53" spans="2:8" x14ac:dyDescent="0.2">
      <c r="B53" s="23" t="s">
        <v>28</v>
      </c>
      <c r="C53" s="25"/>
      <c r="D53" s="63"/>
      <c r="E53" s="63"/>
      <c r="F53" s="63"/>
      <c r="G53" s="63"/>
      <c r="H53" s="64"/>
    </row>
    <row r="54" spans="2:8" x14ac:dyDescent="0.2">
      <c r="B54" s="23" t="s">
        <v>28</v>
      </c>
      <c r="C54" s="25"/>
      <c r="D54" s="63"/>
      <c r="E54" s="63"/>
      <c r="F54" s="63"/>
      <c r="G54" s="63"/>
      <c r="H54" s="64"/>
    </row>
    <row r="55" spans="2:8" x14ac:dyDescent="0.2">
      <c r="B55" s="26" t="s">
        <v>37</v>
      </c>
      <c r="C55" s="8"/>
      <c r="D55" s="57">
        <f>SUM(D45:D54)</f>
        <v>4487.0499999999993</v>
      </c>
      <c r="E55" s="57">
        <f>SUM(E45:E54)</f>
        <v>4576.79</v>
      </c>
      <c r="F55" s="57">
        <f>SUM(F45:F54)</f>
        <v>4668.33</v>
      </c>
      <c r="G55" s="57">
        <f>SUM(G45:G54)</f>
        <v>4761.7</v>
      </c>
      <c r="H55" s="58">
        <f>SUM(H45:H54)</f>
        <v>4856.93</v>
      </c>
    </row>
    <row r="56" spans="2:8" x14ac:dyDescent="0.2">
      <c r="B56" s="26"/>
      <c r="C56" s="8"/>
      <c r="D56" s="57"/>
      <c r="E56" s="57"/>
      <c r="F56" s="57"/>
      <c r="G56" s="57"/>
      <c r="H56" s="58"/>
    </row>
    <row r="57" spans="2:8" x14ac:dyDescent="0.2">
      <c r="B57" s="35" t="s">
        <v>38</v>
      </c>
      <c r="C57" s="10"/>
      <c r="D57" s="65">
        <f>D42+D55</f>
        <v>7487.0499999999993</v>
      </c>
      <c r="E57" s="65">
        <f>E42+E55</f>
        <v>7576.79</v>
      </c>
      <c r="F57" s="65">
        <f>F42+F55</f>
        <v>7668.33</v>
      </c>
      <c r="G57" s="65">
        <f>G42+G55</f>
        <v>7761.7</v>
      </c>
      <c r="H57" s="66">
        <f>H42+H55</f>
        <v>7856.93</v>
      </c>
    </row>
    <row r="58" spans="2:8" x14ac:dyDescent="0.2">
      <c r="B58" s="36"/>
      <c r="C58" s="9"/>
      <c r="D58" s="65"/>
      <c r="E58" s="65"/>
      <c r="F58" s="65"/>
      <c r="G58" s="65"/>
      <c r="H58" s="66"/>
    </row>
    <row r="59" spans="2:8" x14ac:dyDescent="0.2">
      <c r="B59" s="35" t="s">
        <v>69</v>
      </c>
      <c r="C59" s="10"/>
      <c r="D59" s="65">
        <f>D29-D57</f>
        <v>5012.9500000000007</v>
      </c>
      <c r="E59" s="65">
        <f t="shared" ref="E59:H59" si="2">E29-E57</f>
        <v>4923.21</v>
      </c>
      <c r="F59" s="65">
        <f t="shared" si="2"/>
        <v>4831.67</v>
      </c>
      <c r="G59" s="65">
        <f t="shared" si="2"/>
        <v>4738.3</v>
      </c>
      <c r="H59" s="66">
        <f t="shared" si="2"/>
        <v>4643.07</v>
      </c>
    </row>
    <row r="60" spans="2:8" x14ac:dyDescent="0.2">
      <c r="B60" s="36"/>
      <c r="C60" s="9"/>
      <c r="D60" s="65"/>
      <c r="E60" s="65"/>
      <c r="F60" s="65"/>
      <c r="G60" s="65"/>
      <c r="H60" s="66"/>
    </row>
    <row r="61" spans="2:8" ht="32" x14ac:dyDescent="0.2">
      <c r="B61" s="37" t="s">
        <v>40</v>
      </c>
      <c r="C61" s="25"/>
      <c r="D61" s="63">
        <v>719.63</v>
      </c>
      <c r="E61" s="63">
        <v>719.63</v>
      </c>
      <c r="F61" s="63">
        <v>719.63</v>
      </c>
      <c r="G61" s="63">
        <v>719.63</v>
      </c>
      <c r="H61" s="64">
        <v>719.63</v>
      </c>
    </row>
    <row r="62" spans="2:8" x14ac:dyDescent="0.2">
      <c r="B62" s="35" t="s">
        <v>41</v>
      </c>
      <c r="C62" s="10"/>
      <c r="D62" s="65">
        <f>D59-D61</f>
        <v>4293.3200000000006</v>
      </c>
      <c r="E62" s="65">
        <f t="shared" ref="E62:H62" si="3">E59-E61</f>
        <v>4203.58</v>
      </c>
      <c r="F62" s="65">
        <f t="shared" si="3"/>
        <v>4112.04</v>
      </c>
      <c r="G62" s="65">
        <f t="shared" si="3"/>
        <v>4018.67</v>
      </c>
      <c r="H62" s="66">
        <f t="shared" si="3"/>
        <v>3923.4399999999996</v>
      </c>
    </row>
    <row r="63" spans="2:8" x14ac:dyDescent="0.2">
      <c r="B63" s="36"/>
      <c r="C63" s="9"/>
      <c r="D63" s="65"/>
      <c r="E63" s="65"/>
      <c r="F63" s="65"/>
      <c r="G63" s="65"/>
      <c r="H63" s="66"/>
    </row>
    <row r="64" spans="2:8" ht="16" x14ac:dyDescent="0.2">
      <c r="B64" s="37" t="s">
        <v>42</v>
      </c>
      <c r="C64" s="25"/>
      <c r="D64" s="63">
        <f>D62*$C$18</f>
        <v>1287.9960000000001</v>
      </c>
      <c r="E64" s="63">
        <f t="shared" ref="E64:H64" si="4">E62*$C$18</f>
        <v>1261.0739999999998</v>
      </c>
      <c r="F64" s="63">
        <f t="shared" si="4"/>
        <v>1233.6119999999999</v>
      </c>
      <c r="G64" s="63">
        <f t="shared" si="4"/>
        <v>1205.6009999999999</v>
      </c>
      <c r="H64" s="64">
        <f t="shared" si="4"/>
        <v>1177.0319999999999</v>
      </c>
    </row>
    <row r="65" spans="2:8" x14ac:dyDescent="0.2">
      <c r="B65" s="35" t="s">
        <v>43</v>
      </c>
      <c r="C65" s="10"/>
      <c r="D65" s="65">
        <f>D62-D64</f>
        <v>3005.3240000000005</v>
      </c>
      <c r="E65" s="65">
        <f t="shared" ref="E65:H65" si="5">E62-E64</f>
        <v>2942.5060000000003</v>
      </c>
      <c r="F65" s="65">
        <f t="shared" si="5"/>
        <v>2878.4279999999999</v>
      </c>
      <c r="G65" s="65">
        <f t="shared" si="5"/>
        <v>2813.0690000000004</v>
      </c>
      <c r="H65" s="66">
        <f t="shared" si="5"/>
        <v>2746.4079999999994</v>
      </c>
    </row>
    <row r="66" spans="2:8" x14ac:dyDescent="0.2">
      <c r="B66" s="36"/>
      <c r="C66" s="9"/>
      <c r="D66" s="65"/>
      <c r="E66" s="65"/>
      <c r="F66" s="65"/>
      <c r="G66" s="65"/>
      <c r="H66" s="66"/>
    </row>
    <row r="67" spans="2:8" ht="16" x14ac:dyDescent="0.2">
      <c r="B67" s="37" t="s">
        <v>44</v>
      </c>
      <c r="C67" s="25"/>
      <c r="D67" s="67">
        <f>D61</f>
        <v>719.63</v>
      </c>
      <c r="E67" s="67">
        <f t="shared" ref="E67:H67" si="6">E61</f>
        <v>719.63</v>
      </c>
      <c r="F67" s="67">
        <f t="shared" si="6"/>
        <v>719.63</v>
      </c>
      <c r="G67" s="67">
        <f t="shared" si="6"/>
        <v>719.63</v>
      </c>
      <c r="H67" s="68">
        <f t="shared" si="6"/>
        <v>719.63</v>
      </c>
    </row>
    <row r="68" spans="2:8" x14ac:dyDescent="0.2">
      <c r="B68" s="35" t="s">
        <v>45</v>
      </c>
      <c r="C68" s="10"/>
      <c r="D68" s="65">
        <f>D65+D67</f>
        <v>3724.9540000000006</v>
      </c>
      <c r="E68" s="65">
        <f t="shared" ref="E68:H68" si="7">E65+E67</f>
        <v>3662.1360000000004</v>
      </c>
      <c r="F68" s="65">
        <f t="shared" si="7"/>
        <v>3598.058</v>
      </c>
      <c r="G68" s="65">
        <f t="shared" si="7"/>
        <v>3532.6990000000005</v>
      </c>
      <c r="H68" s="66">
        <f t="shared" si="7"/>
        <v>3466.0379999999996</v>
      </c>
    </row>
    <row r="69" spans="2:8" x14ac:dyDescent="0.2">
      <c r="B69" s="36"/>
      <c r="C69" s="9"/>
      <c r="D69" s="59"/>
      <c r="E69" s="59"/>
      <c r="F69" s="59"/>
      <c r="G69" s="59"/>
      <c r="H69" s="60"/>
    </row>
    <row r="70" spans="2:8" x14ac:dyDescent="0.2">
      <c r="B70" s="39" t="s">
        <v>46</v>
      </c>
      <c r="C70" s="16"/>
      <c r="D70" s="69"/>
      <c r="E70" s="69"/>
      <c r="F70" s="69"/>
      <c r="G70" s="69"/>
      <c r="H70" s="70"/>
    </row>
    <row r="71" spans="2:8" x14ac:dyDescent="0.2">
      <c r="B71" s="23" t="s">
        <v>72</v>
      </c>
      <c r="C71" s="63">
        <v>1522.95</v>
      </c>
      <c r="D71" s="69"/>
      <c r="E71" s="69"/>
      <c r="F71" s="69">
        <v>1138.8</v>
      </c>
      <c r="G71" s="69"/>
      <c r="H71" s="70">
        <v>1138.8</v>
      </c>
    </row>
    <row r="72" spans="2:8" x14ac:dyDescent="0.2">
      <c r="B72" s="23" t="s">
        <v>70</v>
      </c>
      <c r="C72" s="75">
        <v>366</v>
      </c>
      <c r="D72" s="69"/>
      <c r="E72" s="69"/>
      <c r="F72" s="69"/>
      <c r="G72" s="69"/>
      <c r="H72" s="70"/>
    </row>
    <row r="73" spans="2:8" x14ac:dyDescent="0.2">
      <c r="B73" s="23" t="s">
        <v>71</v>
      </c>
      <c r="C73" s="63">
        <v>7487.05</v>
      </c>
      <c r="D73" s="69"/>
      <c r="E73" s="69"/>
      <c r="F73" s="69"/>
      <c r="G73" s="69"/>
      <c r="H73" s="70"/>
    </row>
    <row r="74" spans="2:8" x14ac:dyDescent="0.2">
      <c r="B74" s="23" t="s">
        <v>28</v>
      </c>
      <c r="C74" s="63"/>
      <c r="D74" s="69"/>
      <c r="E74" s="69"/>
      <c r="F74" s="69"/>
      <c r="G74" s="69"/>
      <c r="H74" s="70"/>
    </row>
    <row r="75" spans="2:8" x14ac:dyDescent="0.2">
      <c r="B75" s="23" t="s">
        <v>28</v>
      </c>
      <c r="C75" s="76"/>
      <c r="D75" s="69"/>
      <c r="E75" s="69"/>
      <c r="F75" s="69"/>
      <c r="G75" s="69"/>
      <c r="H75" s="70"/>
    </row>
    <row r="76" spans="2:8" x14ac:dyDescent="0.2">
      <c r="B76" s="23" t="s">
        <v>28</v>
      </c>
      <c r="C76" s="76"/>
      <c r="D76" s="69"/>
      <c r="E76" s="69"/>
      <c r="F76" s="69"/>
      <c r="G76" s="69"/>
      <c r="H76" s="70"/>
    </row>
    <row r="77" spans="2:8" x14ac:dyDescent="0.2">
      <c r="B77" s="23" t="s">
        <v>28</v>
      </c>
      <c r="C77" s="76"/>
      <c r="D77" s="69"/>
      <c r="E77" s="69"/>
      <c r="F77" s="69"/>
      <c r="G77" s="69"/>
      <c r="H77" s="70"/>
    </row>
    <row r="78" spans="2:8" x14ac:dyDescent="0.2">
      <c r="B78" s="23" t="s">
        <v>28</v>
      </c>
      <c r="C78" s="76"/>
      <c r="D78" s="69"/>
      <c r="E78" s="69"/>
      <c r="F78" s="69"/>
      <c r="G78" s="69"/>
      <c r="H78" s="70"/>
    </row>
    <row r="79" spans="2:8" x14ac:dyDescent="0.2">
      <c r="B79" s="23" t="s">
        <v>28</v>
      </c>
      <c r="C79" s="76"/>
      <c r="D79" s="69"/>
      <c r="E79" s="69"/>
      <c r="F79" s="69"/>
      <c r="G79" s="69"/>
      <c r="H79" s="70"/>
    </row>
    <row r="80" spans="2:8" x14ac:dyDescent="0.2">
      <c r="B80" s="23" t="s">
        <v>28</v>
      </c>
      <c r="C80" s="76"/>
      <c r="D80" s="69"/>
      <c r="E80" s="69"/>
      <c r="F80" s="69"/>
      <c r="G80" s="69"/>
      <c r="H80" s="70"/>
    </row>
    <row r="81" spans="2:8" x14ac:dyDescent="0.2">
      <c r="B81" s="23" t="s">
        <v>28</v>
      </c>
      <c r="C81" s="76"/>
      <c r="D81" s="69"/>
      <c r="E81" s="69"/>
      <c r="F81" s="69"/>
      <c r="G81" s="69"/>
      <c r="H81" s="70"/>
    </row>
    <row r="82" spans="2:8" x14ac:dyDescent="0.2">
      <c r="B82" s="23" t="s">
        <v>28</v>
      </c>
      <c r="C82" s="76"/>
      <c r="D82" s="69"/>
      <c r="E82" s="69"/>
      <c r="F82" s="69"/>
      <c r="G82" s="69"/>
      <c r="H82" s="70"/>
    </row>
    <row r="83" spans="2:8" ht="16" thickBot="1" x14ac:dyDescent="0.25">
      <c r="B83" s="40" t="s">
        <v>55</v>
      </c>
      <c r="C83" s="71">
        <f>-SUM(C71:C82)</f>
        <v>-9376</v>
      </c>
      <c r="D83" s="71">
        <f>D68-SUM(D71:D82)</f>
        <v>3724.9540000000006</v>
      </c>
      <c r="E83" s="71">
        <f t="shared" ref="E83:H83" si="8">E68-SUM(E71:E82)</f>
        <v>3662.1360000000004</v>
      </c>
      <c r="F83" s="71">
        <f t="shared" si="8"/>
        <v>2459.2579999999998</v>
      </c>
      <c r="G83" s="71">
        <f t="shared" si="8"/>
        <v>3532.6990000000005</v>
      </c>
      <c r="H83" s="72">
        <f t="shared" si="8"/>
        <v>2327.2379999999994</v>
      </c>
    </row>
    <row r="84" spans="2:8" ht="17" thickTop="1" thickBot="1" x14ac:dyDescent="0.25">
      <c r="B84" s="42" t="s">
        <v>56</v>
      </c>
      <c r="C84" s="73">
        <f>C83</f>
        <v>-9376</v>
      </c>
      <c r="D84" s="73">
        <f>C84+D83</f>
        <v>-5651.0459999999994</v>
      </c>
      <c r="E84" s="73">
        <f>D84+E83</f>
        <v>-1988.9099999999989</v>
      </c>
      <c r="F84" s="73">
        <f>E84+F83</f>
        <v>470.34800000000087</v>
      </c>
      <c r="G84" s="73">
        <f>F84+G83</f>
        <v>4003.0470000000014</v>
      </c>
      <c r="H84" s="74">
        <f>G84+H83</f>
        <v>6330.2850000000008</v>
      </c>
    </row>
    <row r="87" spans="2:8" ht="21" x14ac:dyDescent="0.2">
      <c r="B87" s="79" t="s">
        <v>57</v>
      </c>
      <c r="C87" s="79"/>
      <c r="D87" s="79"/>
      <c r="E87" s="79"/>
      <c r="F87" s="79"/>
      <c r="G87" s="79"/>
    </row>
    <row r="90" spans="2:8" x14ac:dyDescent="0.2">
      <c r="B90" s="46" t="s">
        <v>58</v>
      </c>
      <c r="C90" s="47">
        <v>0.12</v>
      </c>
      <c r="D90" t="s">
        <v>62</v>
      </c>
    </row>
    <row r="91" spans="2:8" x14ac:dyDescent="0.2">
      <c r="B91" s="46" t="s">
        <v>73</v>
      </c>
      <c r="C91" s="48">
        <f>NPV($C$90,D83:H83)+C83</f>
        <v>2185.3668732620936</v>
      </c>
    </row>
    <row r="92" spans="2:8" x14ac:dyDescent="0.2">
      <c r="B92" s="46" t="s">
        <v>60</v>
      </c>
      <c r="C92" s="49">
        <f>IRR(C83:H83)</f>
        <v>0.21720818913152939</v>
      </c>
    </row>
    <row r="93" spans="2:8" x14ac:dyDescent="0.2">
      <c r="B93" s="46" t="s">
        <v>74</v>
      </c>
      <c r="C93" s="50">
        <f>(NPV(C90,D83:H83))/-C83</f>
        <v>1.2330809378479195</v>
      </c>
    </row>
    <row r="95" spans="2:8" ht="21" x14ac:dyDescent="0.2">
      <c r="B95" s="79" t="s">
        <v>63</v>
      </c>
      <c r="C95" s="79"/>
      <c r="D95" s="79"/>
      <c r="E95" s="79"/>
      <c r="F95" s="79"/>
      <c r="G95" s="79"/>
    </row>
    <row r="97" spans="2:7" x14ac:dyDescent="0.2">
      <c r="B97" s="46" t="s">
        <v>0</v>
      </c>
      <c r="C97" s="78" t="str">
        <f>IF(C91&gt;0,"The investment is profitable","The investment is NOT profitable")</f>
        <v>The investment is profitable</v>
      </c>
      <c r="D97" s="78"/>
      <c r="E97" s="78"/>
      <c r="F97" s="78"/>
      <c r="G97" s="78"/>
    </row>
    <row r="98" spans="2:7" x14ac:dyDescent="0.2">
      <c r="B98" s="46" t="s">
        <v>1</v>
      </c>
      <c r="C98" s="78" t="str">
        <f>IF(C92&gt;C90,"The investment is profitable","The investment is NOT profitable")</f>
        <v>The investment is profitable</v>
      </c>
      <c r="D98" s="78"/>
      <c r="E98" s="78"/>
      <c r="F98" s="78"/>
      <c r="G98" s="78"/>
    </row>
    <row r="99" spans="2:7" x14ac:dyDescent="0.2">
      <c r="B99" s="46" t="s">
        <v>2</v>
      </c>
      <c r="C99" s="78" t="str">
        <f>IF(C93&gt;1, "The benefits outweigh the costs", "The benefits DO NOT outweigh the costs")</f>
        <v>The benefits outweigh the costs</v>
      </c>
      <c r="D99" s="78"/>
      <c r="E99" s="78"/>
      <c r="F99" s="78"/>
      <c r="G99" s="78"/>
    </row>
  </sheetData>
  <mergeCells count="6">
    <mergeCell ref="C99:G99"/>
    <mergeCell ref="C17:F17"/>
    <mergeCell ref="B87:G87"/>
    <mergeCell ref="B95:G95"/>
    <mergeCell ref="C97:G97"/>
    <mergeCell ref="C98:G98"/>
  </mergeCells>
  <pageMargins left="0.7" right="0.7" top="0.75" bottom="0.75" header="0.3" footer="0.3"/>
  <ignoredErrors>
    <ignoredError sqref="D24:H24"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 5 Cash Flow-Analysis</vt:lpstr>
      <vt:lpstr>Cashflow-Analysis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Microsoft Office User</cp:lastModifiedBy>
  <dcterms:created xsi:type="dcterms:W3CDTF">2020-10-13T18:01:11Z</dcterms:created>
  <dcterms:modified xsi:type="dcterms:W3CDTF">2022-05-17T17:43:35Z</dcterms:modified>
</cp:coreProperties>
</file>